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UBDOCS\X-53\Faulk\Website\"/>
    </mc:Choice>
  </mc:AlternateContent>
  <xr:revisionPtr revIDLastSave="0" documentId="13_ncr:1_{657B12AC-9F2B-4F1C-B29A-D348E427A77B}" xr6:coauthVersionLast="47" xr6:coauthVersionMax="47" xr10:uidLastSave="{00000000-0000-0000-0000-000000000000}"/>
  <bookViews>
    <workbookView xWindow="-110" yWindow="-110" windowWidth="19420" windowHeight="11500" xr2:uid="{C444E188-2A1B-4694-AB82-E6090701A35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" i="1" l="1"/>
  <c r="M83" i="1"/>
  <c r="L83" i="1"/>
  <c r="K83" i="1"/>
  <c r="J83" i="1"/>
  <c r="I83" i="1"/>
  <c r="H83" i="1"/>
  <c r="G83" i="1"/>
  <c r="F83" i="1"/>
  <c r="E83" i="1"/>
  <c r="D83" i="1"/>
  <c r="M82" i="1"/>
  <c r="L82" i="1"/>
  <c r="K82" i="1"/>
  <c r="J82" i="1"/>
  <c r="I82" i="1"/>
  <c r="H82" i="1"/>
  <c r="G82" i="1"/>
  <c r="F82" i="1"/>
  <c r="E82" i="1"/>
  <c r="D82" i="1"/>
  <c r="M81" i="1"/>
  <c r="L81" i="1"/>
  <c r="K81" i="1"/>
  <c r="J81" i="1"/>
  <c r="I81" i="1"/>
  <c r="H81" i="1"/>
  <c r="G81" i="1"/>
  <c r="F81" i="1"/>
  <c r="E81" i="1"/>
  <c r="D81" i="1"/>
  <c r="M80" i="1"/>
  <c r="L80" i="1"/>
  <c r="K80" i="1"/>
  <c r="J80" i="1"/>
  <c r="I80" i="1"/>
  <c r="H80" i="1"/>
  <c r="G80" i="1"/>
  <c r="F80" i="1"/>
  <c r="E80" i="1"/>
  <c r="D80" i="1"/>
  <c r="M79" i="1"/>
  <c r="L79" i="1"/>
  <c r="K79" i="1"/>
  <c r="J79" i="1"/>
  <c r="I79" i="1"/>
  <c r="H79" i="1"/>
  <c r="G79" i="1"/>
  <c r="F79" i="1"/>
  <c r="E79" i="1"/>
  <c r="D79" i="1"/>
  <c r="M78" i="1"/>
  <c r="L78" i="1"/>
  <c r="K78" i="1"/>
  <c r="J78" i="1"/>
  <c r="I78" i="1"/>
  <c r="H78" i="1"/>
  <c r="G78" i="1"/>
  <c r="F78" i="1"/>
  <c r="E78" i="1"/>
  <c r="D78" i="1"/>
  <c r="M77" i="1"/>
  <c r="L77" i="1"/>
  <c r="K77" i="1"/>
  <c r="J77" i="1"/>
  <c r="I77" i="1"/>
  <c r="H77" i="1"/>
  <c r="G77" i="1"/>
  <c r="F77" i="1"/>
  <c r="E77" i="1"/>
  <c r="D77" i="1"/>
  <c r="M76" i="1"/>
  <c r="L76" i="1"/>
  <c r="K76" i="1"/>
  <c r="J76" i="1"/>
  <c r="I76" i="1"/>
  <c r="H76" i="1"/>
  <c r="G76" i="1"/>
  <c r="F76" i="1"/>
  <c r="E76" i="1"/>
  <c r="D76" i="1"/>
  <c r="M75" i="1"/>
  <c r="L75" i="1"/>
  <c r="K75" i="1"/>
  <c r="J75" i="1"/>
  <c r="I75" i="1"/>
  <c r="H75" i="1"/>
  <c r="G75" i="1"/>
  <c r="F75" i="1"/>
  <c r="E75" i="1"/>
  <c r="D75" i="1"/>
  <c r="M74" i="1"/>
  <c r="L74" i="1"/>
  <c r="K74" i="1"/>
  <c r="J74" i="1"/>
  <c r="I74" i="1"/>
  <c r="H74" i="1"/>
  <c r="G74" i="1"/>
  <c r="F74" i="1"/>
  <c r="E74" i="1"/>
  <c r="D74" i="1"/>
  <c r="M73" i="1"/>
  <c r="L73" i="1"/>
  <c r="K73" i="1"/>
  <c r="J73" i="1"/>
  <c r="I73" i="1"/>
  <c r="H73" i="1"/>
  <c r="G73" i="1"/>
  <c r="F73" i="1"/>
  <c r="E73" i="1"/>
  <c r="D73" i="1"/>
  <c r="M72" i="1"/>
  <c r="L72" i="1"/>
  <c r="K72" i="1"/>
  <c r="J72" i="1"/>
  <c r="I72" i="1"/>
  <c r="H72" i="1"/>
  <c r="G72" i="1"/>
  <c r="F72" i="1"/>
  <c r="E72" i="1"/>
  <c r="D72" i="1"/>
  <c r="M71" i="1"/>
  <c r="L71" i="1"/>
  <c r="K71" i="1"/>
  <c r="J71" i="1"/>
  <c r="I71" i="1"/>
  <c r="H71" i="1"/>
  <c r="G71" i="1"/>
  <c r="F71" i="1"/>
  <c r="E71" i="1"/>
  <c r="D71" i="1"/>
  <c r="M70" i="1"/>
  <c r="L70" i="1"/>
  <c r="K70" i="1"/>
  <c r="J70" i="1"/>
  <c r="I70" i="1"/>
  <c r="H70" i="1"/>
  <c r="G70" i="1"/>
  <c r="F70" i="1"/>
  <c r="E70" i="1"/>
  <c r="D70" i="1"/>
  <c r="M69" i="1"/>
  <c r="L69" i="1"/>
  <c r="K69" i="1"/>
  <c r="J69" i="1"/>
  <c r="I69" i="1"/>
  <c r="H69" i="1"/>
  <c r="G69" i="1"/>
  <c r="F69" i="1"/>
  <c r="E69" i="1"/>
  <c r="D69" i="1"/>
  <c r="M68" i="1"/>
  <c r="L68" i="1"/>
  <c r="K68" i="1"/>
  <c r="J68" i="1"/>
  <c r="I68" i="1"/>
  <c r="H68" i="1"/>
  <c r="G68" i="1"/>
  <c r="F68" i="1"/>
  <c r="E68" i="1"/>
  <c r="D68" i="1"/>
  <c r="M67" i="1"/>
  <c r="L67" i="1"/>
  <c r="K67" i="1"/>
  <c r="J67" i="1"/>
  <c r="I67" i="1"/>
  <c r="H67" i="1"/>
  <c r="G67" i="1"/>
  <c r="F67" i="1"/>
  <c r="E67" i="1"/>
  <c r="D67" i="1"/>
  <c r="M66" i="1"/>
  <c r="L66" i="1"/>
  <c r="K66" i="1"/>
  <c r="J66" i="1"/>
  <c r="I66" i="1"/>
  <c r="H66" i="1"/>
  <c r="G66" i="1"/>
  <c r="F66" i="1"/>
  <c r="E66" i="1"/>
  <c r="D66" i="1"/>
  <c r="M65" i="1"/>
  <c r="L65" i="1"/>
  <c r="K65" i="1"/>
  <c r="J65" i="1"/>
  <c r="I65" i="1"/>
  <c r="H65" i="1"/>
  <c r="G65" i="1"/>
  <c r="F65" i="1"/>
  <c r="E65" i="1"/>
  <c r="D65" i="1"/>
  <c r="M64" i="1"/>
  <c r="L64" i="1"/>
  <c r="K64" i="1"/>
  <c r="J64" i="1"/>
  <c r="I64" i="1"/>
  <c r="H64" i="1"/>
  <c r="G64" i="1"/>
  <c r="F64" i="1"/>
  <c r="E64" i="1"/>
  <c r="D64" i="1"/>
  <c r="M63" i="1"/>
  <c r="L63" i="1"/>
  <c r="K63" i="1"/>
  <c r="J63" i="1"/>
  <c r="I63" i="1"/>
  <c r="H63" i="1"/>
  <c r="G63" i="1"/>
  <c r="F63" i="1"/>
  <c r="E63" i="1"/>
  <c r="D63" i="1"/>
  <c r="M62" i="1"/>
  <c r="L62" i="1"/>
  <c r="K62" i="1"/>
  <c r="J62" i="1"/>
  <c r="I62" i="1"/>
  <c r="H62" i="1"/>
  <c r="G62" i="1"/>
  <c r="F62" i="1"/>
  <c r="E62" i="1"/>
  <c r="D62" i="1"/>
  <c r="M61" i="1"/>
  <c r="L61" i="1"/>
  <c r="K61" i="1"/>
  <c r="J61" i="1"/>
  <c r="I61" i="1"/>
  <c r="H61" i="1"/>
  <c r="G61" i="1"/>
  <c r="F61" i="1"/>
  <c r="E61" i="1"/>
  <c r="D61" i="1"/>
  <c r="M60" i="1"/>
  <c r="L60" i="1"/>
  <c r="K60" i="1"/>
  <c r="J60" i="1"/>
  <c r="I60" i="1"/>
  <c r="H60" i="1"/>
  <c r="G60" i="1"/>
  <c r="F60" i="1"/>
  <c r="E60" i="1"/>
  <c r="D60" i="1"/>
  <c r="M59" i="1"/>
  <c r="L59" i="1"/>
  <c r="K59" i="1"/>
  <c r="J59" i="1"/>
  <c r="I59" i="1"/>
  <c r="H59" i="1"/>
  <c r="G59" i="1"/>
  <c r="F59" i="1"/>
  <c r="E59" i="1"/>
  <c r="D59" i="1"/>
  <c r="M58" i="1"/>
  <c r="L58" i="1"/>
  <c r="K58" i="1"/>
  <c r="J58" i="1"/>
  <c r="I58" i="1"/>
  <c r="H58" i="1"/>
  <c r="G58" i="1"/>
  <c r="F58" i="1"/>
  <c r="E58" i="1"/>
  <c r="D58" i="1"/>
  <c r="M57" i="1"/>
  <c r="L57" i="1"/>
  <c r="K57" i="1"/>
  <c r="J57" i="1"/>
  <c r="I57" i="1"/>
  <c r="H57" i="1"/>
  <c r="G57" i="1"/>
  <c r="F57" i="1"/>
  <c r="E57" i="1"/>
  <c r="D57" i="1"/>
  <c r="M56" i="1"/>
  <c r="L56" i="1"/>
  <c r="K56" i="1"/>
  <c r="J56" i="1"/>
  <c r="I56" i="1"/>
  <c r="H56" i="1"/>
  <c r="G56" i="1"/>
  <c r="F56" i="1"/>
  <c r="E56" i="1"/>
  <c r="D56" i="1"/>
  <c r="M55" i="1"/>
  <c r="L55" i="1"/>
  <c r="K55" i="1"/>
  <c r="J55" i="1"/>
  <c r="I55" i="1"/>
  <c r="H55" i="1"/>
  <c r="G55" i="1"/>
  <c r="F55" i="1"/>
  <c r="E55" i="1"/>
  <c r="D55" i="1"/>
  <c r="M54" i="1"/>
  <c r="L54" i="1"/>
  <c r="K54" i="1"/>
  <c r="J54" i="1"/>
  <c r="I54" i="1"/>
  <c r="H54" i="1"/>
  <c r="G54" i="1"/>
  <c r="F54" i="1"/>
  <c r="E54" i="1"/>
  <c r="D54" i="1"/>
  <c r="M53" i="1"/>
  <c r="L53" i="1"/>
  <c r="K53" i="1"/>
  <c r="J53" i="1"/>
  <c r="I53" i="1"/>
  <c r="H53" i="1"/>
  <c r="G53" i="1"/>
  <c r="F53" i="1"/>
  <c r="E53" i="1"/>
  <c r="D53" i="1"/>
  <c r="M52" i="1"/>
  <c r="L52" i="1"/>
  <c r="K52" i="1"/>
  <c r="J52" i="1"/>
  <c r="I52" i="1"/>
  <c r="H52" i="1"/>
  <c r="G52" i="1"/>
  <c r="F52" i="1"/>
  <c r="E52" i="1"/>
  <c r="D52" i="1"/>
  <c r="M51" i="1"/>
  <c r="L51" i="1"/>
  <c r="K51" i="1"/>
  <c r="J51" i="1"/>
  <c r="I51" i="1"/>
  <c r="H51" i="1"/>
  <c r="G51" i="1"/>
  <c r="F51" i="1"/>
  <c r="E51" i="1"/>
  <c r="D51" i="1"/>
  <c r="M50" i="1"/>
  <c r="L50" i="1"/>
  <c r="K50" i="1"/>
  <c r="J50" i="1"/>
  <c r="I50" i="1"/>
  <c r="H50" i="1"/>
  <c r="G50" i="1"/>
  <c r="F50" i="1"/>
  <c r="E50" i="1"/>
  <c r="D50" i="1"/>
  <c r="M49" i="1"/>
  <c r="L49" i="1"/>
  <c r="K49" i="1"/>
  <c r="J49" i="1"/>
  <c r="I49" i="1"/>
  <c r="H49" i="1"/>
  <c r="G49" i="1"/>
  <c r="F49" i="1"/>
  <c r="E49" i="1"/>
  <c r="D49" i="1"/>
  <c r="M48" i="1"/>
  <c r="L48" i="1"/>
  <c r="K48" i="1"/>
  <c r="J48" i="1"/>
  <c r="I48" i="1"/>
  <c r="H48" i="1"/>
  <c r="G48" i="1"/>
  <c r="F48" i="1"/>
  <c r="E48" i="1"/>
  <c r="D48" i="1"/>
  <c r="M47" i="1"/>
  <c r="L47" i="1"/>
  <c r="K47" i="1"/>
  <c r="J47" i="1"/>
  <c r="I47" i="1"/>
  <c r="H47" i="1"/>
  <c r="G47" i="1"/>
  <c r="F47" i="1"/>
  <c r="E47" i="1"/>
  <c r="D47" i="1"/>
  <c r="M46" i="1"/>
  <c r="L46" i="1"/>
  <c r="K46" i="1"/>
  <c r="J46" i="1"/>
  <c r="I46" i="1"/>
  <c r="H46" i="1"/>
  <c r="G46" i="1"/>
  <c r="F46" i="1"/>
  <c r="E46" i="1"/>
  <c r="D46" i="1"/>
  <c r="M45" i="1"/>
  <c r="L45" i="1"/>
  <c r="K45" i="1"/>
  <c r="J45" i="1"/>
  <c r="I45" i="1"/>
  <c r="H45" i="1"/>
  <c r="G45" i="1"/>
  <c r="F45" i="1"/>
  <c r="E45" i="1"/>
  <c r="D45" i="1"/>
  <c r="M44" i="1"/>
  <c r="L44" i="1"/>
  <c r="K44" i="1"/>
  <c r="J44" i="1"/>
  <c r="I44" i="1"/>
  <c r="H44" i="1"/>
  <c r="G44" i="1"/>
  <c r="F44" i="1"/>
  <c r="E44" i="1"/>
  <c r="D44" i="1"/>
  <c r="M43" i="1"/>
  <c r="L43" i="1"/>
  <c r="K43" i="1"/>
  <c r="J43" i="1"/>
  <c r="I43" i="1"/>
  <c r="H43" i="1"/>
  <c r="G43" i="1"/>
  <c r="F43" i="1"/>
  <c r="E43" i="1"/>
  <c r="D43" i="1"/>
  <c r="M42" i="1"/>
  <c r="L42" i="1"/>
  <c r="K42" i="1"/>
  <c r="J42" i="1"/>
  <c r="I42" i="1"/>
  <c r="H42" i="1"/>
  <c r="G42" i="1"/>
  <c r="F42" i="1"/>
  <c r="E42" i="1"/>
  <c r="D42" i="1"/>
  <c r="M41" i="1"/>
  <c r="L41" i="1"/>
  <c r="K41" i="1"/>
  <c r="J41" i="1"/>
  <c r="I41" i="1"/>
  <c r="H41" i="1"/>
  <c r="G41" i="1"/>
  <c r="F41" i="1"/>
  <c r="E41" i="1"/>
  <c r="D41" i="1"/>
  <c r="M40" i="1"/>
  <c r="L40" i="1"/>
  <c r="K40" i="1"/>
  <c r="J40" i="1"/>
  <c r="I40" i="1"/>
  <c r="H40" i="1"/>
  <c r="G40" i="1"/>
  <c r="F40" i="1"/>
  <c r="E40" i="1"/>
  <c r="D40" i="1"/>
  <c r="M39" i="1"/>
  <c r="L39" i="1"/>
  <c r="K39" i="1"/>
  <c r="J39" i="1"/>
  <c r="I39" i="1"/>
  <c r="H39" i="1"/>
  <c r="G39" i="1"/>
  <c r="F39" i="1"/>
  <c r="E39" i="1"/>
  <c r="D39" i="1"/>
  <c r="M38" i="1"/>
  <c r="L38" i="1"/>
  <c r="K38" i="1"/>
  <c r="J38" i="1"/>
  <c r="I38" i="1"/>
  <c r="H38" i="1"/>
  <c r="G38" i="1"/>
  <c r="F38" i="1"/>
  <c r="E38" i="1"/>
  <c r="D38" i="1"/>
  <c r="M37" i="1"/>
  <c r="L37" i="1"/>
  <c r="K37" i="1"/>
  <c r="J37" i="1"/>
  <c r="I37" i="1"/>
  <c r="H37" i="1"/>
  <c r="G37" i="1"/>
  <c r="F37" i="1"/>
  <c r="E37" i="1"/>
  <c r="D37" i="1"/>
  <c r="M36" i="1"/>
  <c r="L36" i="1"/>
  <c r="K36" i="1"/>
  <c r="J36" i="1"/>
  <c r="I36" i="1"/>
  <c r="H36" i="1"/>
  <c r="G36" i="1"/>
  <c r="F36" i="1"/>
  <c r="E36" i="1"/>
  <c r="D36" i="1"/>
  <c r="M35" i="1"/>
  <c r="L35" i="1"/>
  <c r="K35" i="1"/>
  <c r="J35" i="1"/>
  <c r="I35" i="1"/>
  <c r="H35" i="1"/>
  <c r="G35" i="1"/>
  <c r="F35" i="1"/>
  <c r="E35" i="1"/>
  <c r="D35" i="1"/>
  <c r="M34" i="1"/>
  <c r="L34" i="1"/>
  <c r="K34" i="1"/>
  <c r="J34" i="1"/>
  <c r="I34" i="1"/>
  <c r="H34" i="1"/>
  <c r="G34" i="1"/>
  <c r="F34" i="1"/>
  <c r="E34" i="1"/>
  <c r="D34" i="1"/>
  <c r="M33" i="1"/>
  <c r="L33" i="1"/>
  <c r="K33" i="1"/>
  <c r="J33" i="1"/>
  <c r="I33" i="1"/>
  <c r="H33" i="1"/>
  <c r="G33" i="1"/>
  <c r="F33" i="1"/>
  <c r="E33" i="1"/>
  <c r="D33" i="1"/>
  <c r="M32" i="1"/>
  <c r="L32" i="1"/>
  <c r="K32" i="1"/>
  <c r="J32" i="1"/>
  <c r="I32" i="1"/>
  <c r="H32" i="1"/>
  <c r="G32" i="1"/>
  <c r="F32" i="1"/>
  <c r="E32" i="1"/>
  <c r="D32" i="1"/>
  <c r="M31" i="1"/>
  <c r="L31" i="1"/>
  <c r="K31" i="1"/>
  <c r="J31" i="1"/>
  <c r="I31" i="1"/>
  <c r="H31" i="1"/>
  <c r="G31" i="1"/>
  <c r="F31" i="1"/>
  <c r="E31" i="1"/>
  <c r="D31" i="1"/>
  <c r="M30" i="1"/>
  <c r="L30" i="1"/>
  <c r="K30" i="1"/>
  <c r="J30" i="1"/>
  <c r="I30" i="1"/>
  <c r="H30" i="1"/>
  <c r="G30" i="1"/>
  <c r="F30" i="1"/>
  <c r="E30" i="1"/>
  <c r="D30" i="1"/>
  <c r="M29" i="1"/>
  <c r="L29" i="1"/>
  <c r="K29" i="1"/>
  <c r="J29" i="1"/>
  <c r="I29" i="1"/>
  <c r="H29" i="1"/>
  <c r="G29" i="1"/>
  <c r="F29" i="1"/>
  <c r="E29" i="1"/>
  <c r="D29" i="1"/>
  <c r="M28" i="1"/>
  <c r="L28" i="1"/>
  <c r="K28" i="1"/>
  <c r="J28" i="1"/>
  <c r="I28" i="1"/>
  <c r="H28" i="1"/>
  <c r="G28" i="1"/>
  <c r="F28" i="1"/>
  <c r="E28" i="1"/>
  <c r="D28" i="1"/>
  <c r="M27" i="1"/>
  <c r="L27" i="1"/>
  <c r="K27" i="1"/>
  <c r="J27" i="1"/>
  <c r="I27" i="1"/>
  <c r="H27" i="1"/>
  <c r="G27" i="1"/>
  <c r="F27" i="1"/>
  <c r="E27" i="1"/>
  <c r="D27" i="1"/>
  <c r="M26" i="1"/>
  <c r="L26" i="1"/>
  <c r="K26" i="1"/>
  <c r="J26" i="1"/>
  <c r="I26" i="1"/>
  <c r="H26" i="1"/>
  <c r="G26" i="1"/>
  <c r="F26" i="1"/>
  <c r="E26" i="1"/>
  <c r="D26" i="1"/>
  <c r="M25" i="1"/>
  <c r="L25" i="1"/>
  <c r="K25" i="1"/>
  <c r="J25" i="1"/>
  <c r="I25" i="1"/>
  <c r="H25" i="1"/>
  <c r="G25" i="1"/>
  <c r="F25" i="1"/>
  <c r="E25" i="1"/>
  <c r="D25" i="1"/>
  <c r="M24" i="1"/>
  <c r="L24" i="1"/>
  <c r="K24" i="1"/>
  <c r="J24" i="1"/>
  <c r="I24" i="1"/>
  <c r="H24" i="1"/>
  <c r="G24" i="1"/>
  <c r="F24" i="1"/>
  <c r="E24" i="1"/>
  <c r="D24" i="1"/>
  <c r="M23" i="1"/>
  <c r="L23" i="1"/>
  <c r="K23" i="1"/>
  <c r="J23" i="1"/>
  <c r="I23" i="1"/>
  <c r="H23" i="1"/>
  <c r="G23" i="1"/>
  <c r="F23" i="1"/>
  <c r="E23" i="1"/>
  <c r="D23" i="1"/>
  <c r="M22" i="1"/>
  <c r="L22" i="1"/>
  <c r="K22" i="1"/>
  <c r="J22" i="1"/>
  <c r="I22" i="1"/>
  <c r="H22" i="1"/>
  <c r="G22" i="1"/>
  <c r="F22" i="1"/>
  <c r="E22" i="1"/>
  <c r="D22" i="1"/>
  <c r="M21" i="1"/>
  <c r="L21" i="1"/>
  <c r="K21" i="1"/>
  <c r="J21" i="1"/>
  <c r="I21" i="1"/>
  <c r="H21" i="1"/>
  <c r="G21" i="1"/>
  <c r="F21" i="1"/>
  <c r="E21" i="1"/>
  <c r="D21" i="1"/>
  <c r="M20" i="1"/>
  <c r="L20" i="1"/>
  <c r="K20" i="1"/>
  <c r="J20" i="1"/>
  <c r="I20" i="1"/>
  <c r="H20" i="1"/>
  <c r="G20" i="1"/>
  <c r="F20" i="1"/>
  <c r="E20" i="1"/>
  <c r="D20" i="1"/>
  <c r="M19" i="1"/>
  <c r="L19" i="1"/>
  <c r="K19" i="1"/>
  <c r="J19" i="1"/>
  <c r="I19" i="1"/>
  <c r="H19" i="1"/>
  <c r="G19" i="1"/>
  <c r="F19" i="1"/>
  <c r="E19" i="1"/>
  <c r="D19" i="1"/>
  <c r="M18" i="1"/>
  <c r="L18" i="1"/>
  <c r="K18" i="1"/>
  <c r="J18" i="1"/>
  <c r="I18" i="1"/>
  <c r="H18" i="1"/>
  <c r="G18" i="1"/>
  <c r="F18" i="1"/>
  <c r="E18" i="1"/>
  <c r="D18" i="1"/>
  <c r="M17" i="1"/>
  <c r="L17" i="1"/>
  <c r="K17" i="1"/>
  <c r="J17" i="1"/>
  <c r="I17" i="1"/>
  <c r="H17" i="1"/>
  <c r="G17" i="1"/>
  <c r="F17" i="1"/>
  <c r="E17" i="1"/>
  <c r="D17" i="1"/>
  <c r="M16" i="1"/>
  <c r="L16" i="1"/>
  <c r="K16" i="1"/>
  <c r="J16" i="1"/>
  <c r="I16" i="1"/>
  <c r="H16" i="1"/>
  <c r="G16" i="1"/>
  <c r="F16" i="1"/>
  <c r="E16" i="1"/>
  <c r="D16" i="1"/>
  <c r="M15" i="1"/>
  <c r="L15" i="1"/>
  <c r="K15" i="1"/>
  <c r="J15" i="1"/>
  <c r="I15" i="1"/>
  <c r="H15" i="1"/>
  <c r="G15" i="1"/>
  <c r="F15" i="1"/>
  <c r="E15" i="1"/>
  <c r="D15" i="1"/>
  <c r="M14" i="1"/>
  <c r="L14" i="1"/>
  <c r="K14" i="1"/>
  <c r="J14" i="1"/>
  <c r="I14" i="1"/>
  <c r="H14" i="1"/>
  <c r="G14" i="1"/>
  <c r="F14" i="1"/>
  <c r="E14" i="1"/>
  <c r="D14" i="1"/>
  <c r="M13" i="1"/>
  <c r="L13" i="1"/>
  <c r="K13" i="1"/>
  <c r="J13" i="1"/>
  <c r="I13" i="1"/>
  <c r="H13" i="1"/>
  <c r="G13" i="1"/>
  <c r="F13" i="1"/>
  <c r="E13" i="1"/>
  <c r="D13" i="1"/>
  <c r="M12" i="1"/>
  <c r="L12" i="1"/>
  <c r="K12" i="1"/>
  <c r="J12" i="1"/>
  <c r="I12" i="1"/>
  <c r="H12" i="1"/>
  <c r="G12" i="1"/>
  <c r="F12" i="1"/>
  <c r="E12" i="1"/>
  <c r="D12" i="1"/>
  <c r="M11" i="1"/>
  <c r="L11" i="1"/>
  <c r="K11" i="1"/>
  <c r="J11" i="1"/>
  <c r="I11" i="1"/>
  <c r="H11" i="1"/>
  <c r="G11" i="1"/>
  <c r="F11" i="1"/>
  <c r="E11" i="1"/>
  <c r="D11" i="1"/>
  <c r="M10" i="1"/>
  <c r="L10" i="1"/>
  <c r="K10" i="1"/>
  <c r="J10" i="1"/>
  <c r="I10" i="1"/>
  <c r="H10" i="1"/>
  <c r="G10" i="1"/>
  <c r="F10" i="1"/>
  <c r="E10" i="1"/>
  <c r="D10" i="1"/>
  <c r="M9" i="1"/>
  <c r="L9" i="1"/>
  <c r="K9" i="1"/>
  <c r="J9" i="1"/>
  <c r="I9" i="1"/>
  <c r="H9" i="1"/>
  <c r="G9" i="1"/>
  <c r="F9" i="1"/>
  <c r="E9" i="1"/>
  <c r="D9" i="1"/>
  <c r="M8" i="1"/>
  <c r="L8" i="1"/>
  <c r="K8" i="1"/>
  <c r="J8" i="1"/>
  <c r="I8" i="1"/>
  <c r="H8" i="1"/>
  <c r="G8" i="1"/>
  <c r="F8" i="1"/>
  <c r="E8" i="1"/>
  <c r="D8" i="1"/>
  <c r="M7" i="1"/>
  <c r="L7" i="1"/>
  <c r="K7" i="1"/>
  <c r="J7" i="1"/>
  <c r="I7" i="1"/>
  <c r="H7" i="1"/>
  <c r="G7" i="1"/>
  <c r="F7" i="1"/>
  <c r="E7" i="1"/>
  <c r="D7" i="1"/>
  <c r="D84" i="1" l="1"/>
</calcChain>
</file>

<file path=xl/sharedStrings.xml><?xml version="1.0" encoding="utf-8"?>
<sst xmlns="http://schemas.openxmlformats.org/spreadsheetml/2006/main" count="179" uniqueCount="103">
  <si>
    <t>Subsidized Essential Air Service communities (Alaska)</t>
  </si>
  <si>
    <t xml:space="preserve">Annual contract </t>
  </si>
  <si>
    <t>Current</t>
  </si>
  <si>
    <t>Original</t>
  </si>
  <si>
    <t>Currently</t>
  </si>
  <si>
    <t>Subsidy rates</t>
  </si>
  <si>
    <t>Contracted</t>
  </si>
  <si>
    <t>Regulations.gov</t>
  </si>
  <si>
    <t>Contract Dates</t>
  </si>
  <si>
    <t>Effective</t>
  </si>
  <si>
    <t>Hub(s)</t>
  </si>
  <si>
    <t xml:space="preserve">Apt </t>
  </si>
  <si>
    <t>State</t>
  </si>
  <si>
    <t>EAS Community</t>
  </si>
  <si>
    <t>Oct. 1, 2024</t>
  </si>
  <si>
    <t>Air Carrier</t>
  </si>
  <si>
    <t>Docket</t>
  </si>
  <si>
    <t>Start</t>
  </si>
  <si>
    <t>End</t>
  </si>
  <si>
    <t>Rate Order</t>
  </si>
  <si>
    <t>Served</t>
  </si>
  <si>
    <t>Aircraft</t>
  </si>
  <si>
    <t>Seats</t>
  </si>
  <si>
    <t>Code</t>
  </si>
  <si>
    <t>AK</t>
  </si>
  <si>
    <t>Chenega</t>
  </si>
  <si>
    <t>Unalakleet</t>
  </si>
  <si>
    <t>Adak</t>
  </si>
  <si>
    <t>Adak (freighter)</t>
  </si>
  <si>
    <t>Akhiok</t>
  </si>
  <si>
    <t>Akutan (fixed-wing)</t>
  </si>
  <si>
    <t>Akutan (helicopter)</t>
  </si>
  <si>
    <t>Amook Bay*</t>
  </si>
  <si>
    <t>Angoon</t>
  </si>
  <si>
    <t>Atka</t>
  </si>
  <si>
    <t>Central</t>
  </si>
  <si>
    <t>Chignik</t>
  </si>
  <si>
    <t>Chignik Lake</t>
  </si>
  <si>
    <t>Chisana</t>
  </si>
  <si>
    <t>Circle</t>
  </si>
  <si>
    <t>Clark's Point</t>
  </si>
  <si>
    <t xml:space="preserve">Cordova </t>
  </si>
  <si>
    <t>Cordova (freighter)</t>
  </si>
  <si>
    <t>Diomede</t>
  </si>
  <si>
    <t>Egegik</t>
  </si>
  <si>
    <t>Ekwok</t>
  </si>
  <si>
    <t>Elfin Cove</t>
  </si>
  <si>
    <t>Excursion Inlet</t>
  </si>
  <si>
    <t>False Pass</t>
  </si>
  <si>
    <t>Gulkana</t>
  </si>
  <si>
    <t xml:space="preserve">Gustavus </t>
  </si>
  <si>
    <t>Healy Lake</t>
  </si>
  <si>
    <t>Hydaburg</t>
  </si>
  <si>
    <t>Igiugig</t>
  </si>
  <si>
    <t>Kake</t>
  </si>
  <si>
    <t>Karluk</t>
  </si>
  <si>
    <t>King Cove</t>
  </si>
  <si>
    <t>Kitoi Bay</t>
  </si>
  <si>
    <t>Koliganek</t>
  </si>
  <si>
    <t>Lake Minchumina</t>
  </si>
  <si>
    <t>Larsen Bay</t>
  </si>
  <si>
    <t>Lazy Bay/Alitak*</t>
  </si>
  <si>
    <t>Levelock</t>
  </si>
  <si>
    <t>Manley Hot Springs</t>
  </si>
  <si>
    <t>Manokotak</t>
  </si>
  <si>
    <t>May Creek</t>
  </si>
  <si>
    <t>McCarthy</t>
  </si>
  <si>
    <t>McGrath</t>
  </si>
  <si>
    <t>Metlakatla</t>
  </si>
  <si>
    <t>Minto</t>
  </si>
  <si>
    <t>Moser Bay*</t>
  </si>
  <si>
    <t>New Stuyahok</t>
  </si>
  <si>
    <t>Nikolski</t>
  </si>
  <si>
    <t>Olga Bay*</t>
  </si>
  <si>
    <t>Pelican</t>
  </si>
  <si>
    <t>Perryville</t>
  </si>
  <si>
    <t>Petersburg</t>
  </si>
  <si>
    <t>Petersburg (freighter)</t>
  </si>
  <si>
    <t>Pilot Point</t>
  </si>
  <si>
    <t>Port Alexander</t>
  </si>
  <si>
    <t>Port Bailey*</t>
  </si>
  <si>
    <t>Port Heiden</t>
  </si>
  <si>
    <t>Port Williams*</t>
  </si>
  <si>
    <t>Seal Bay</t>
  </si>
  <si>
    <t>Seward</t>
  </si>
  <si>
    <t>Skwentna</t>
  </si>
  <si>
    <t>South Naknek</t>
  </si>
  <si>
    <t>St. George</t>
  </si>
  <si>
    <t>St. Mary's</t>
  </si>
  <si>
    <t>St. Paul Island</t>
  </si>
  <si>
    <t>Tatitlek</t>
  </si>
  <si>
    <t>Tenakee</t>
  </si>
  <si>
    <t>Twin Hills</t>
  </si>
  <si>
    <t>Uganik</t>
  </si>
  <si>
    <t>Ugashik</t>
  </si>
  <si>
    <t>Valdez</t>
  </si>
  <si>
    <t>West Point</t>
  </si>
  <si>
    <t>Wrangell</t>
  </si>
  <si>
    <t>Wrangell (freighter)</t>
  </si>
  <si>
    <t>Yakutat</t>
  </si>
  <si>
    <t>Yakutat (freighter)</t>
  </si>
  <si>
    <t>Zachar Bay</t>
  </si>
  <si>
    <t>* Flagstop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</si>
</sst>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m/dd/yy;@"/>
  </numFmts>
  <fonts count="7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center" wrapText="1"/>
    </xf>
    <xf numFmtId="1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4" fontId="4" fillId="0" borderId="10" xfId="0" quotePrefix="1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164" fontId="2" fillId="0" borderId="12" xfId="0" applyNumberFormat="1" applyFont="1" applyBorder="1" applyAlignment="1">
      <alignment horizontal="center" vertical="center"/>
    </xf>
    <xf numFmtId="165" fontId="2" fillId="0" borderId="12" xfId="0" quotePrefix="1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/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164" fontId="3" fillId="0" borderId="1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/>
    <xf numFmtId="1" fontId="2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" fontId="1" fillId="0" borderId="4" xfId="0" quotePrefix="1" applyNumberFormat="1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5" xfId="0" quotePrefix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PUBDOCS\X-53\Faulk\Website\May%202026%20WEBISTE%20Subsidized%20EAS%20report%20for%2048%20states_AK_HI_PR_MAY26.xlsx" TargetMode="External"/><Relationship Id="rId1" Type="http://schemas.openxmlformats.org/officeDocument/2006/relationships/externalLinkPath" Target="May%202026%20WEBISTE%20Subsidized%20EAS%20report%20for%2048%20states_AK_HI_PR_MAY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2026-EAS-48 states-HI-PR"/>
      <sheetName val="May2026 - EAS (AK only)"/>
      <sheetName val="OCT2025"/>
      <sheetName val="MAY2026"/>
      <sheetName val="Sheet1"/>
      <sheetName val="TEST"/>
      <sheetName val="ADDS Pivot"/>
      <sheetName val="ADDS YE 6_30"/>
      <sheetName val="CY 15 Actual Paid"/>
      <sheetName val="Hiatus"/>
    </sheetNames>
    <sheetDataSet>
      <sheetData sheetId="0"/>
      <sheetData sheetId="1"/>
      <sheetData sheetId="2">
        <row r="1">
          <cell r="D1" t="str">
            <v>EAS Community***</v>
          </cell>
          <cell r="E1" t="str">
            <v>Annual contract subsidy rates October 1, 2025</v>
          </cell>
          <cell r="F1" t="str">
            <v>Comments</v>
          </cell>
          <cell r="G1" t="str">
            <v>Comp %</v>
          </cell>
          <cell r="H1" t="str">
            <v>Max Annual at 100%</v>
          </cell>
          <cell r="I1" t="str">
            <v>Current Contracted Air Carrier</v>
          </cell>
          <cell r="J1" t="str">
            <v>Regulations.gov Docket</v>
          </cell>
          <cell r="K1" t="str">
            <v>Contract Start</v>
          </cell>
          <cell r="L1" t="str">
            <v>Contract End</v>
          </cell>
          <cell r="M1" t="str">
            <v>Analyst</v>
          </cell>
          <cell r="N1" t="str">
            <v>Current Rate Order</v>
          </cell>
          <cell r="O1" t="str">
            <v>Hub(s) Served</v>
          </cell>
          <cell r="P1" t="str">
            <v>Aircraft</v>
          </cell>
          <cell r="Q1" t="str">
            <v>Seats</v>
          </cell>
          <cell r="R1" t="str">
            <v>RTs/Day</v>
          </cell>
          <cell r="S1" t="str">
            <v>Weekly RTs</v>
          </cell>
          <cell r="T1" t="str">
            <v>Engines</v>
          </cell>
          <cell r="U1" t="str">
            <v>YE 09/30/16 Pax Total</v>
          </cell>
          <cell r="V1" t="str">
            <v>YE 09/30/16 Service Days</v>
          </cell>
          <cell r="W1" t="str">
            <v>YE 09/30/16 Enplanements/Day</v>
          </cell>
          <cell r="X1" t="str">
            <v>ACTUAL Subsidy Paid YE 09/30/16</v>
          </cell>
          <cell r="Y1" t="str">
            <v>Subsidy Per Passenger YE 09/30/16</v>
          </cell>
          <cell r="Z1" t="str">
            <v>YE 09/30/17 Pax Total</v>
          </cell>
          <cell r="AA1" t="str">
            <v>YE 09/30/17 Service Days</v>
          </cell>
          <cell r="AB1" t="str">
            <v>YE 09/30/17 Enplanements/Day</v>
          </cell>
          <cell r="AC1" t="str">
            <v>ACTUAL Subsidy Paid YE 09/30/17</v>
          </cell>
          <cell r="AD1" t="str">
            <v>Subsidy Per Passenger YE 09/30/17</v>
          </cell>
          <cell r="AE1" t="str">
            <v>YE 09/30/18 Pax Total</v>
          </cell>
          <cell r="AF1" t="str">
            <v>YE 09/30/18 Service Days</v>
          </cell>
          <cell r="AG1" t="str">
            <v>YE 09/30/18 Enplanements/Day</v>
          </cell>
          <cell r="AH1" t="str">
            <v>ACTUAL Subsidy Paid YE 09/30/18</v>
          </cell>
          <cell r="AI1" t="str">
            <v>Subsidy Per Passenger YE 09/30/18</v>
          </cell>
          <cell r="AJ1" t="str">
            <v>YE 09/30/19 Pax Total</v>
          </cell>
          <cell r="AK1" t="str">
            <v>YE 09/30/19 Service Days</v>
          </cell>
          <cell r="AL1" t="str">
            <v>YE 09/30/19 Enplanements/Day</v>
          </cell>
          <cell r="AM1" t="str">
            <v>ACTUAL Subsidy Paid YE 09/30/19</v>
          </cell>
          <cell r="AN1" t="str">
            <v>Subsidy Per Passenger YE 09/30/19</v>
          </cell>
          <cell r="AO1" t="str">
            <v>Community Name Check FY20 Data</v>
          </cell>
          <cell r="AP1" t="str">
            <v>YE 09/30/20 Pax Total</v>
          </cell>
          <cell r="AQ1" t="str">
            <v>YE 09/30/20 Service Days</v>
          </cell>
          <cell r="AR1" t="str">
            <v>YE 09/30/20 Enplanements/Day</v>
          </cell>
          <cell r="AS1" t="str">
            <v>ACTUAL Subsidy Paid YE 09/30/20</v>
          </cell>
          <cell r="AT1" t="str">
            <v>Subsidy Per Passenger YE 09/30/20</v>
          </cell>
          <cell r="AU1" t="str">
            <v>YE 09/30/21 Pax Total</v>
          </cell>
          <cell r="AV1" t="str">
            <v>YE 09/30/21 Service Days</v>
          </cell>
          <cell r="AW1" t="str">
            <v>YE 09/30/21 Enplanements/Day</v>
          </cell>
          <cell r="AX1" t="str">
            <v>ACTUAL Subsidy Paid YE 09/30/21</v>
          </cell>
          <cell r="AY1" t="str">
            <v>Subsidy Per Passenger YE 09/30/21</v>
          </cell>
          <cell r="AZ1" t="str">
            <v>YE 09/30/22 Pax Total</v>
          </cell>
          <cell r="BA1" t="str">
            <v>YE 09/30/22 Service Days</v>
          </cell>
          <cell r="BB1" t="str">
            <v>YE 09/30/22 Enplanements/Day</v>
          </cell>
          <cell r="BC1" t="str">
            <v>ACTUAL Subsidy Paid YE 09/30/22</v>
          </cell>
          <cell r="BD1" t="str">
            <v>Subsidy Per Passenger YE 09/30/22</v>
          </cell>
          <cell r="BE1" t="str">
            <v>YE 09/30/23 Pax Total</v>
          </cell>
          <cell r="BF1" t="str">
            <v>YE 09/30/23 Service Days</v>
          </cell>
          <cell r="BG1" t="str">
            <v>YE 09/30/23 Enplanements/Day</v>
          </cell>
          <cell r="BH1" t="str">
            <v>ACTUAL Subsidy Paid YE 09/30/23</v>
          </cell>
          <cell r="BI1" t="str">
            <v>Subsidy Per Passenger YE 09/30/23</v>
          </cell>
          <cell r="BJ1" t="str">
            <v>Apt Code</v>
          </cell>
        </row>
        <row r="2">
          <cell r="D2" t="str">
            <v>Valdez</v>
          </cell>
          <cell r="E2">
            <v>5601327</v>
          </cell>
          <cell r="F2" t="str">
            <v>Rate increases January 1</v>
          </cell>
          <cell r="G2">
            <v>0.9</v>
          </cell>
          <cell r="H2">
            <v>6223696.666666667</v>
          </cell>
          <cell r="I2" t="str">
            <v>Ravn</v>
          </cell>
          <cell r="J2" t="str">
            <v>DOT-OST-2024-0052</v>
          </cell>
          <cell r="K2">
            <v>45632</v>
          </cell>
          <cell r="L2">
            <v>46387</v>
          </cell>
          <cell r="M2" t="str">
            <v>MR</v>
          </cell>
          <cell r="N2" t="str">
            <v>2024-12-3</v>
          </cell>
          <cell r="O2" t="str">
            <v>ANC</v>
          </cell>
          <cell r="P2" t="str">
            <v>Dash-8</v>
          </cell>
          <cell r="Q2" t="str">
            <v>25/37</v>
          </cell>
          <cell r="S2">
            <v>14</v>
          </cell>
          <cell r="T2" t="str">
            <v>T</v>
          </cell>
          <cell r="BJ2" t="str">
            <v>VDZ</v>
          </cell>
        </row>
        <row r="3">
          <cell r="D3" t="str">
            <v>Seward</v>
          </cell>
          <cell r="E3">
            <v>529050</v>
          </cell>
          <cell r="F3" t="str">
            <v>Rate increases each May</v>
          </cell>
          <cell r="G3">
            <v>1</v>
          </cell>
          <cell r="H3">
            <v>529050</v>
          </cell>
          <cell r="I3" t="str">
            <v>Kenai</v>
          </cell>
          <cell r="J3" t="str">
            <v>DOT-OST-1997-2942</v>
          </cell>
          <cell r="K3">
            <v>45778</v>
          </cell>
          <cell r="L3">
            <v>46507</v>
          </cell>
          <cell r="M3" t="str">
            <v>MR</v>
          </cell>
          <cell r="N3" t="str">
            <v>2025-3-24</v>
          </cell>
          <cell r="O3" t="str">
            <v>ANC</v>
          </cell>
          <cell r="P3" t="str">
            <v>Tecnam P2012</v>
          </cell>
          <cell r="Q3">
            <v>9</v>
          </cell>
          <cell r="S3" t="str">
            <v>6 peak/3 off-peak</v>
          </cell>
          <cell r="T3" t="str">
            <v>T</v>
          </cell>
          <cell r="BJ3" t="str">
            <v>SWD</v>
          </cell>
        </row>
        <row r="4">
          <cell r="D4" t="str">
            <v>St. Mary's</v>
          </cell>
          <cell r="E4">
            <v>3072196</v>
          </cell>
          <cell r="G4">
            <v>1</v>
          </cell>
          <cell r="H4">
            <v>3072196</v>
          </cell>
          <cell r="I4" t="str">
            <v>Alaska Central Express</v>
          </cell>
          <cell r="J4" t="str">
            <v>DOT-OST-2024-0143</v>
          </cell>
          <cell r="K4">
            <v>45870</v>
          </cell>
          <cell r="L4">
            <v>46599</v>
          </cell>
          <cell r="M4" t="str">
            <v>SF</v>
          </cell>
          <cell r="N4" t="str">
            <v>2025-7-4</v>
          </cell>
          <cell r="O4" t="str">
            <v>ANC</v>
          </cell>
          <cell r="P4" t="str">
            <v>Beech 1900</v>
          </cell>
          <cell r="Q4">
            <v>9</v>
          </cell>
          <cell r="R4">
            <v>1</v>
          </cell>
          <cell r="S4">
            <v>6</v>
          </cell>
          <cell r="T4" t="str">
            <v>T</v>
          </cell>
          <cell r="BJ4" t="str">
            <v>KSM</v>
          </cell>
        </row>
        <row r="5">
          <cell r="D5" t="str">
            <v>Larsen Bay</v>
          </cell>
          <cell r="E5">
            <v>218856</v>
          </cell>
          <cell r="F5" t="str">
            <v>Rate increases each December</v>
          </cell>
          <cell r="G5">
            <v>1</v>
          </cell>
          <cell r="H5">
            <v>218856</v>
          </cell>
          <cell r="I5" t="str">
            <v>Island Air</v>
          </cell>
          <cell r="J5" t="str">
            <v>DOT-OST-2024-0114</v>
          </cell>
          <cell r="K5">
            <v>46006</v>
          </cell>
          <cell r="L5">
            <v>47983</v>
          </cell>
          <cell r="M5" t="str">
            <v>SF</v>
          </cell>
          <cell r="N5" t="str">
            <v>2025-6-3</v>
          </cell>
          <cell r="O5" t="str">
            <v>ADQ</v>
          </cell>
          <cell r="P5" t="str">
            <v>PA-32/C208</v>
          </cell>
          <cell r="Q5" t="str">
            <v>5/9</v>
          </cell>
          <cell r="S5">
            <v>3</v>
          </cell>
          <cell r="T5" t="str">
            <v>S</v>
          </cell>
          <cell r="BJ5" t="str">
            <v>KLN</v>
          </cell>
        </row>
        <row r="6">
          <cell r="D6" t="str">
            <v>Muscle Shoals</v>
          </cell>
          <cell r="E6">
            <v>6917274</v>
          </cell>
          <cell r="F6" t="str">
            <v>Annual subsidy increases each Oct.</v>
          </cell>
          <cell r="G6">
            <v>1</v>
          </cell>
          <cell r="H6">
            <v>6917274</v>
          </cell>
          <cell r="I6" t="str">
            <v>AEAS/Contour**</v>
          </cell>
          <cell r="J6" t="str">
            <v>DOT-OST-2000-7856</v>
          </cell>
          <cell r="K6">
            <v>45566</v>
          </cell>
          <cell r="L6">
            <v>47026</v>
          </cell>
          <cell r="M6" t="str">
            <v>MM</v>
          </cell>
          <cell r="N6" t="str">
            <v>2024-8-15</v>
          </cell>
          <cell r="O6" t="str">
            <v>CLT</v>
          </cell>
          <cell r="P6" t="str">
            <v>ERJ-135</v>
          </cell>
          <cell r="Q6">
            <v>30</v>
          </cell>
          <cell r="R6">
            <v>2</v>
          </cell>
          <cell r="S6" t="str">
            <v>12 AEAS</v>
          </cell>
          <cell r="T6" t="str">
            <v>T</v>
          </cell>
          <cell r="U6">
            <v>7164</v>
          </cell>
          <cell r="V6">
            <v>208</v>
          </cell>
          <cell r="W6">
            <v>17.221153846153847</v>
          </cell>
          <cell r="X6">
            <v>1739712</v>
          </cell>
          <cell r="Y6">
            <v>242.84087102177554</v>
          </cell>
          <cell r="Z6">
            <v>12483</v>
          </cell>
          <cell r="AA6">
            <v>313</v>
          </cell>
          <cell r="AB6">
            <v>19.940894568690094</v>
          </cell>
          <cell r="AC6">
            <v>2765024</v>
          </cell>
          <cell r="AD6">
            <v>221.50316430345271</v>
          </cell>
          <cell r="AE6">
            <v>11800</v>
          </cell>
          <cell r="AF6">
            <v>313</v>
          </cell>
          <cell r="AG6">
            <v>18.849840255591054</v>
          </cell>
          <cell r="AH6">
            <v>2770704</v>
          </cell>
          <cell r="AI6">
            <v>234.80542372881357</v>
          </cell>
          <cell r="AJ6">
            <v>11266</v>
          </cell>
          <cell r="AK6">
            <v>313</v>
          </cell>
          <cell r="AL6">
            <v>17.996805111821086</v>
          </cell>
          <cell r="AM6">
            <v>2781656</v>
          </cell>
          <cell r="AN6">
            <v>246.90715426948341</v>
          </cell>
          <cell r="AO6" t="str">
            <v>Muscle Shoals, AL</v>
          </cell>
          <cell r="AP6">
            <v>7025</v>
          </cell>
          <cell r="AQ6">
            <v>313</v>
          </cell>
          <cell r="AR6">
            <v>11.222044728434504</v>
          </cell>
          <cell r="AS6">
            <v>2929950</v>
          </cell>
          <cell r="AT6">
            <v>417.07473309608542</v>
          </cell>
          <cell r="AU6">
            <v>11384</v>
          </cell>
          <cell r="AV6">
            <v>313</v>
          </cell>
          <cell r="AW6">
            <v>18.185303514376997</v>
          </cell>
          <cell r="AX6">
            <v>2874552</v>
          </cell>
          <cell r="AY6">
            <v>252.50808151791989</v>
          </cell>
          <cell r="AZ6">
            <v>12237</v>
          </cell>
          <cell r="BA6">
            <v>313</v>
          </cell>
          <cell r="BB6">
            <v>19.547923322683705</v>
          </cell>
          <cell r="BC6">
            <v>3554126</v>
          </cell>
          <cell r="BD6">
            <v>290.44095775108281</v>
          </cell>
          <cell r="BE6" t="e">
            <v>#REF!</v>
          </cell>
          <cell r="BF6" t="e">
            <v>#REF!</v>
          </cell>
          <cell r="BG6" t="e">
            <v>#REF!</v>
          </cell>
          <cell r="BH6" t="e">
            <v>#REF!</v>
          </cell>
          <cell r="BI6" t="e">
            <v>#REF!</v>
          </cell>
          <cell r="BJ6" t="str">
            <v>MSL</v>
          </cell>
        </row>
        <row r="7">
          <cell r="D7" t="str">
            <v>El Dorado</v>
          </cell>
          <cell r="E7">
            <v>6598335</v>
          </cell>
          <cell r="G7">
            <v>1</v>
          </cell>
          <cell r="H7">
            <v>6598335</v>
          </cell>
          <cell r="I7" t="str">
            <v>AEAS/Contour**</v>
          </cell>
          <cell r="J7" t="str">
            <v>DOT-OST-1997-2935</v>
          </cell>
          <cell r="K7">
            <v>45931</v>
          </cell>
          <cell r="L7">
            <v>47391</v>
          </cell>
          <cell r="M7" t="str">
            <v>MG</v>
          </cell>
          <cell r="N7" t="str">
            <v>2025-8-15</v>
          </cell>
          <cell r="O7" t="str">
            <v>DFW</v>
          </cell>
          <cell r="P7" t="str">
            <v>ERJ-135</v>
          </cell>
          <cell r="Q7">
            <v>30</v>
          </cell>
          <cell r="R7">
            <v>2</v>
          </cell>
          <cell r="S7" t="str">
            <v>12 AEAS</v>
          </cell>
          <cell r="T7" t="str">
            <v>T</v>
          </cell>
          <cell r="U7">
            <v>6645</v>
          </cell>
          <cell r="V7">
            <v>304</v>
          </cell>
          <cell r="W7">
            <v>10.929276315789474</v>
          </cell>
          <cell r="X7">
            <v>1398475</v>
          </cell>
          <cell r="Y7">
            <v>210.45522949586154</v>
          </cell>
          <cell r="Z7">
            <v>1275</v>
          </cell>
          <cell r="AA7">
            <v>131.14285714285714</v>
          </cell>
          <cell r="AB7">
            <v>4.8611111111111116</v>
          </cell>
          <cell r="AC7">
            <v>608610</v>
          </cell>
          <cell r="AD7">
            <v>477.34117647058821</v>
          </cell>
          <cell r="AE7">
            <v>6149</v>
          </cell>
          <cell r="AF7">
            <v>313</v>
          </cell>
          <cell r="AG7">
            <v>9.8226837060702881</v>
          </cell>
          <cell r="AH7">
            <v>2155470</v>
          </cell>
          <cell r="AI7">
            <v>350.539925191088</v>
          </cell>
          <cell r="AJ7">
            <v>7558</v>
          </cell>
          <cell r="AK7">
            <v>313</v>
          </cell>
          <cell r="AL7">
            <v>12.073482428115016</v>
          </cell>
          <cell r="AM7">
            <v>2467048</v>
          </cell>
          <cell r="AN7">
            <v>326.4154538237629</v>
          </cell>
          <cell r="AO7" t="str">
            <v>El Dorado, AR</v>
          </cell>
          <cell r="AP7">
            <v>5632</v>
          </cell>
          <cell r="AQ7">
            <v>313</v>
          </cell>
          <cell r="AR7">
            <v>8.9968051118210859</v>
          </cell>
          <cell r="AS7">
            <v>2594427</v>
          </cell>
          <cell r="AT7">
            <v>460.658203125</v>
          </cell>
          <cell r="AU7">
            <v>5695</v>
          </cell>
          <cell r="AV7">
            <v>313</v>
          </cell>
          <cell r="AW7">
            <v>9.0974440894568698</v>
          </cell>
          <cell r="AX7">
            <v>2611928</v>
          </cell>
          <cell r="AY7">
            <v>458.63529411764705</v>
          </cell>
          <cell r="AZ7">
            <v>7213</v>
          </cell>
          <cell r="BA7">
            <v>313</v>
          </cell>
          <cell r="BB7">
            <v>11.522364217252397</v>
          </cell>
          <cell r="BC7">
            <v>2583079</v>
          </cell>
          <cell r="BD7">
            <v>358.11437681963122</v>
          </cell>
          <cell r="BE7" t="e">
            <v>#REF!</v>
          </cell>
          <cell r="BF7" t="e">
            <v>#REF!</v>
          </cell>
          <cell r="BG7" t="e">
            <v>#REF!</v>
          </cell>
          <cell r="BH7" t="e">
            <v>#REF!</v>
          </cell>
          <cell r="BI7" t="e">
            <v>#REF!</v>
          </cell>
          <cell r="BJ7" t="str">
            <v>ELD</v>
          </cell>
        </row>
        <row r="8">
          <cell r="D8" t="str">
            <v>Jonesboro</v>
          </cell>
          <cell r="E8">
            <v>2422718</v>
          </cell>
          <cell r="F8" t="str">
            <v>Rate increases every Mar. 1</v>
          </cell>
          <cell r="G8">
            <v>0.98</v>
          </cell>
          <cell r="H8">
            <v>2472161.224489796</v>
          </cell>
          <cell r="I8" t="str">
            <v>Southern</v>
          </cell>
          <cell r="J8" t="str">
            <v>DOT-OST-1997-2935</v>
          </cell>
          <cell r="K8">
            <v>44621</v>
          </cell>
          <cell r="L8">
            <v>46081</v>
          </cell>
          <cell r="M8" t="str">
            <v>VP</v>
          </cell>
          <cell r="N8" t="str">
            <v>2021-12-6</v>
          </cell>
          <cell r="O8" t="str">
            <v>BNA/STL</v>
          </cell>
          <cell r="P8" t="str">
            <v>Caravan</v>
          </cell>
          <cell r="Q8">
            <v>9</v>
          </cell>
          <cell r="R8">
            <v>3</v>
          </cell>
          <cell r="S8">
            <v>18</v>
          </cell>
          <cell r="T8" t="str">
            <v>S</v>
          </cell>
          <cell r="U8">
            <v>8761</v>
          </cell>
          <cell r="V8">
            <v>313</v>
          </cell>
          <cell r="W8">
            <v>13.995207667731629</v>
          </cell>
          <cell r="X8">
            <v>1937497</v>
          </cell>
          <cell r="Y8">
            <v>221.15021116310925</v>
          </cell>
          <cell r="Z8">
            <v>9271</v>
          </cell>
          <cell r="AA8">
            <v>313</v>
          </cell>
          <cell r="AB8">
            <v>14.809904153354633</v>
          </cell>
          <cell r="AC8">
            <v>1959760</v>
          </cell>
          <cell r="AD8">
            <v>211.3860424981124</v>
          </cell>
          <cell r="AE8">
            <v>10876</v>
          </cell>
          <cell r="AF8">
            <v>313</v>
          </cell>
          <cell r="AG8">
            <v>17.373801916932909</v>
          </cell>
          <cell r="AH8">
            <v>2030160</v>
          </cell>
          <cell r="AI8">
            <v>186.66421478484736</v>
          </cell>
          <cell r="AJ8">
            <v>10811</v>
          </cell>
          <cell r="AK8">
            <v>313</v>
          </cell>
          <cell r="AL8">
            <v>17.269968051118212</v>
          </cell>
          <cell r="AM8">
            <v>2087224</v>
          </cell>
          <cell r="AN8">
            <v>193.0648413652761</v>
          </cell>
          <cell r="AO8" t="str">
            <v>Jonesboro, AR</v>
          </cell>
          <cell r="AP8">
            <v>5882</v>
          </cell>
          <cell r="AQ8">
            <v>313</v>
          </cell>
          <cell r="AR8">
            <v>9.3961661341853038</v>
          </cell>
          <cell r="AS8">
            <v>1943963</v>
          </cell>
          <cell r="AT8">
            <v>330.49353961237676</v>
          </cell>
          <cell r="AU8">
            <v>7140</v>
          </cell>
          <cell r="AV8">
            <v>313</v>
          </cell>
          <cell r="AW8">
            <v>11.405750798722044</v>
          </cell>
          <cell r="AX8">
            <v>2067678</v>
          </cell>
          <cell r="AY8">
            <v>289.59075630252102</v>
          </cell>
          <cell r="AZ8">
            <v>8156</v>
          </cell>
          <cell r="BA8">
            <v>313</v>
          </cell>
          <cell r="BB8">
            <v>13.028753993610223</v>
          </cell>
          <cell r="BC8">
            <v>2175056</v>
          </cell>
          <cell r="BD8">
            <v>266.68170671897991</v>
          </cell>
          <cell r="BE8" t="e">
            <v>#REF!</v>
          </cell>
          <cell r="BF8" t="e">
            <v>#REF!</v>
          </cell>
          <cell r="BG8" t="e">
            <v>#REF!</v>
          </cell>
          <cell r="BH8" t="e">
            <v>#REF!</v>
          </cell>
          <cell r="BI8" t="e">
            <v>#REF!</v>
          </cell>
          <cell r="BJ8" t="str">
            <v>JBR</v>
          </cell>
        </row>
        <row r="9">
          <cell r="D9" t="str">
            <v>Harrison</v>
          </cell>
          <cell r="E9">
            <v>3981464</v>
          </cell>
          <cell r="F9" t="str">
            <v xml:space="preserve">Rate increases every March </v>
          </cell>
          <cell r="G9">
            <v>0.98499999999999999</v>
          </cell>
          <cell r="H9">
            <v>4042095.4314720812</v>
          </cell>
          <cell r="I9" t="str">
            <v>Southern</v>
          </cell>
          <cell r="J9" t="str">
            <v>DOT-OST-1997-2935</v>
          </cell>
          <cell r="K9">
            <v>44986</v>
          </cell>
          <cell r="L9">
            <v>46446</v>
          </cell>
          <cell r="M9" t="str">
            <v>MG</v>
          </cell>
          <cell r="N9" t="str">
            <v>2023-1-10</v>
          </cell>
          <cell r="O9" t="str">
            <v>DFW/MEM</v>
          </cell>
          <cell r="P9" t="str">
            <v>Caravan</v>
          </cell>
          <cell r="Q9">
            <v>9</v>
          </cell>
          <cell r="R9">
            <v>3</v>
          </cell>
          <cell r="S9">
            <v>18</v>
          </cell>
          <cell r="T9" t="str">
            <v>S</v>
          </cell>
          <cell r="U9">
            <v>4197</v>
          </cell>
          <cell r="V9">
            <v>304</v>
          </cell>
          <cell r="W9">
            <v>6.9029605263157894</v>
          </cell>
          <cell r="X9">
            <v>1827409</v>
          </cell>
          <cell r="Y9">
            <v>435.40838694305455</v>
          </cell>
          <cell r="Z9">
            <v>6129</v>
          </cell>
          <cell r="AA9">
            <v>208.28571428571428</v>
          </cell>
          <cell r="AB9">
            <v>14.712962962962964</v>
          </cell>
          <cell r="AC9">
            <v>1489150</v>
          </cell>
          <cell r="AD9">
            <v>242.96785772556697</v>
          </cell>
          <cell r="AE9">
            <v>10159</v>
          </cell>
          <cell r="AF9">
            <v>313</v>
          </cell>
          <cell r="AG9">
            <v>16.228434504792332</v>
          </cell>
          <cell r="AH9">
            <v>2412800</v>
          </cell>
          <cell r="AI9">
            <v>237.50369130819962</v>
          </cell>
          <cell r="AJ9">
            <v>9906</v>
          </cell>
          <cell r="AK9">
            <v>313</v>
          </cell>
          <cell r="AL9">
            <v>15.824281150159745</v>
          </cell>
          <cell r="AM9">
            <v>2599200</v>
          </cell>
          <cell r="AN9">
            <v>262.38643246517262</v>
          </cell>
          <cell r="AO9" t="str">
            <v>Harrison, AR</v>
          </cell>
          <cell r="AP9">
            <v>7391</v>
          </cell>
          <cell r="AQ9">
            <v>313</v>
          </cell>
          <cell r="AR9">
            <v>11.806709265175719</v>
          </cell>
          <cell r="AS9">
            <v>2731131</v>
          </cell>
          <cell r="AT9">
            <v>369.52117440129888</v>
          </cell>
          <cell r="AU9">
            <v>8710</v>
          </cell>
          <cell r="AV9">
            <v>313</v>
          </cell>
          <cell r="AW9">
            <v>13.91373801916933</v>
          </cell>
          <cell r="AX9">
            <v>2848423</v>
          </cell>
          <cell r="AY9">
            <v>327.02904707233063</v>
          </cell>
          <cell r="AZ9">
            <v>10740</v>
          </cell>
          <cell r="BA9">
            <v>313</v>
          </cell>
          <cell r="BB9">
            <v>17.156549520766774</v>
          </cell>
          <cell r="BC9">
            <v>2942272</v>
          </cell>
          <cell r="BD9">
            <v>273.95456238361265</v>
          </cell>
          <cell r="BE9" t="e">
            <v>#REF!</v>
          </cell>
          <cell r="BF9" t="e">
            <v>#REF!</v>
          </cell>
          <cell r="BG9" t="e">
            <v>#REF!</v>
          </cell>
          <cell r="BH9" t="e">
            <v>#REF!</v>
          </cell>
          <cell r="BI9" t="e">
            <v>#REF!</v>
          </cell>
          <cell r="BJ9" t="str">
            <v>HRO</v>
          </cell>
        </row>
        <row r="10">
          <cell r="D10" t="str">
            <v>Hot Springs</v>
          </cell>
          <cell r="E10">
            <v>3084747</v>
          </cell>
          <cell r="F10" t="str">
            <v xml:space="preserve">Rate increases every March </v>
          </cell>
          <cell r="G10">
            <v>0.98499999999999999</v>
          </cell>
          <cell r="H10">
            <v>3131722.8426395939</v>
          </cell>
          <cell r="I10" t="str">
            <v>Southern</v>
          </cell>
          <cell r="J10" t="str">
            <v>DOT-OST-1997-2935</v>
          </cell>
          <cell r="K10">
            <v>44986</v>
          </cell>
          <cell r="L10">
            <v>46446</v>
          </cell>
          <cell r="M10" t="str">
            <v>MG</v>
          </cell>
          <cell r="N10" t="str">
            <v>2023-1-10</v>
          </cell>
          <cell r="O10" t="str">
            <v>DFW/MEM</v>
          </cell>
          <cell r="P10" t="str">
            <v>Caravan</v>
          </cell>
          <cell r="Q10">
            <v>9</v>
          </cell>
          <cell r="R10">
            <v>3</v>
          </cell>
          <cell r="S10">
            <v>18</v>
          </cell>
          <cell r="T10" t="str">
            <v>S</v>
          </cell>
          <cell r="U10">
            <v>4298</v>
          </cell>
          <cell r="V10">
            <v>304</v>
          </cell>
          <cell r="W10">
            <v>7.0690789473684212</v>
          </cell>
          <cell r="X10">
            <v>1377628</v>
          </cell>
          <cell r="Y10">
            <v>320.52768729641696</v>
          </cell>
          <cell r="Z10">
            <v>3040</v>
          </cell>
          <cell r="AA10">
            <v>164.57142857142858</v>
          </cell>
          <cell r="AB10">
            <v>9.2361111111111107</v>
          </cell>
          <cell r="AC10">
            <v>923640</v>
          </cell>
          <cell r="AD10">
            <v>303.82894736842104</v>
          </cell>
          <cell r="AE10">
            <v>8853</v>
          </cell>
          <cell r="AF10">
            <v>313</v>
          </cell>
          <cell r="AG10">
            <v>14.142172523961662</v>
          </cell>
          <cell r="AH10">
            <v>2202030</v>
          </cell>
          <cell r="AI10">
            <v>248.73263300576076</v>
          </cell>
          <cell r="AJ10">
            <v>9376</v>
          </cell>
          <cell r="AK10">
            <v>313</v>
          </cell>
          <cell r="AL10">
            <v>14.977635782747603</v>
          </cell>
          <cell r="AM10">
            <v>2581960</v>
          </cell>
          <cell r="AN10">
            <v>275.37969283276453</v>
          </cell>
          <cell r="AO10" t="str">
            <v>Hot Springs, AR</v>
          </cell>
          <cell r="AP10">
            <v>7022</v>
          </cell>
          <cell r="AQ10">
            <v>313</v>
          </cell>
          <cell r="AR10">
            <v>11.217252396166135</v>
          </cell>
          <cell r="AS10">
            <v>2726632</v>
          </cell>
          <cell r="AT10">
            <v>388.29849045855883</v>
          </cell>
          <cell r="AU10">
            <v>7865</v>
          </cell>
          <cell r="AV10">
            <v>313</v>
          </cell>
          <cell r="AW10">
            <v>12.563897763578275</v>
          </cell>
          <cell r="AX10">
            <v>2761389</v>
          </cell>
          <cell r="AY10">
            <v>351.09841068022888</v>
          </cell>
          <cell r="AZ10">
            <v>9414</v>
          </cell>
          <cell r="BA10">
            <v>313</v>
          </cell>
          <cell r="BB10">
            <v>15.038338658146964</v>
          </cell>
          <cell r="BC10">
            <v>2737897</v>
          </cell>
          <cell r="BD10">
            <v>290.83248353516041</v>
          </cell>
          <cell r="BE10" t="e">
            <v>#REF!</v>
          </cell>
          <cell r="BF10" t="e">
            <v>#REF!</v>
          </cell>
          <cell r="BG10" t="e">
            <v>#REF!</v>
          </cell>
          <cell r="BH10" t="e">
            <v>#REF!</v>
          </cell>
          <cell r="BI10" t="e">
            <v>#REF!</v>
          </cell>
          <cell r="BJ10" t="str">
            <v>HOT</v>
          </cell>
        </row>
        <row r="11">
          <cell r="D11" t="str">
            <v>Page</v>
          </cell>
          <cell r="E11">
            <v>4398924</v>
          </cell>
          <cell r="G11">
            <v>1</v>
          </cell>
          <cell r="H11">
            <v>4398924</v>
          </cell>
          <cell r="I11" t="str">
            <v>AEAS/Contour**</v>
          </cell>
          <cell r="J11" t="str">
            <v>DOT-OST-1997-2694</v>
          </cell>
          <cell r="K11">
            <v>44835</v>
          </cell>
          <cell r="L11">
            <v>46295</v>
          </cell>
          <cell r="M11" t="str">
            <v>MG</v>
          </cell>
          <cell r="N11" t="str">
            <v>2022-2-22</v>
          </cell>
          <cell r="O11" t="str">
            <v>PHX</v>
          </cell>
          <cell r="P11" t="str">
            <v>ERJ-135</v>
          </cell>
          <cell r="Q11">
            <v>30</v>
          </cell>
          <cell r="R11" t="str">
            <v>1 to 2</v>
          </cell>
          <cell r="S11" t="str">
            <v>up to 12 AEAS</v>
          </cell>
          <cell r="T11" t="str">
            <v>T</v>
          </cell>
          <cell r="U11">
            <v>6926</v>
          </cell>
          <cell r="V11">
            <v>313</v>
          </cell>
          <cell r="W11">
            <v>11.063897763578275</v>
          </cell>
          <cell r="X11">
            <v>2135446</v>
          </cell>
          <cell r="Y11">
            <v>308.32313023390122</v>
          </cell>
          <cell r="Z11">
            <v>8122</v>
          </cell>
          <cell r="AA11">
            <v>313</v>
          </cell>
          <cell r="AB11">
            <v>12.974440894568691</v>
          </cell>
          <cell r="AC11">
            <v>2253366</v>
          </cell>
          <cell r="AD11">
            <v>277.43979315439549</v>
          </cell>
          <cell r="AE11">
            <v>4962</v>
          </cell>
          <cell r="AF11">
            <v>192</v>
          </cell>
          <cell r="AG11">
            <v>12.921875</v>
          </cell>
          <cell r="AH11">
            <v>1753086</v>
          </cell>
          <cell r="AI11">
            <v>353.30229746070131</v>
          </cell>
          <cell r="AJ11">
            <v>17849</v>
          </cell>
          <cell r="AK11">
            <v>313</v>
          </cell>
          <cell r="AL11">
            <v>28.512779552715656</v>
          </cell>
          <cell r="AM11">
            <v>4993277</v>
          </cell>
          <cell r="AN11">
            <v>279.75107849179227</v>
          </cell>
          <cell r="AO11" t="str">
            <v>Page, AZ</v>
          </cell>
          <cell r="AP11">
            <v>11614</v>
          </cell>
          <cell r="AQ11">
            <v>313</v>
          </cell>
          <cell r="AR11">
            <v>18.552715654952078</v>
          </cell>
          <cell r="AS11">
            <v>1099731</v>
          </cell>
          <cell r="AT11">
            <v>94.690115377992072</v>
          </cell>
          <cell r="AU11">
            <v>17284</v>
          </cell>
          <cell r="AV11">
            <v>313</v>
          </cell>
          <cell r="AW11">
            <v>27.610223642172524</v>
          </cell>
          <cell r="AX11">
            <v>4302261</v>
          </cell>
          <cell r="AY11">
            <v>248.91581809766257</v>
          </cell>
          <cell r="AZ11">
            <v>19569</v>
          </cell>
          <cell r="BA11">
            <v>313</v>
          </cell>
          <cell r="BB11">
            <v>31.26038338658147</v>
          </cell>
          <cell r="BC11">
            <v>4267241</v>
          </cell>
          <cell r="BD11">
            <v>218.06127037661608</v>
          </cell>
          <cell r="BE11" t="e">
            <v>#REF!</v>
          </cell>
          <cell r="BF11" t="e">
            <v>#REF!</v>
          </cell>
          <cell r="BG11" t="e">
            <v>#REF!</v>
          </cell>
          <cell r="BH11" t="e">
            <v>#REF!</v>
          </cell>
          <cell r="BI11" t="e">
            <v>#REF!</v>
          </cell>
          <cell r="BJ11" t="str">
            <v>PGA</v>
          </cell>
        </row>
        <row r="12">
          <cell r="D12" t="str">
            <v>Prescott</v>
          </cell>
          <cell r="E12">
            <v>6291268</v>
          </cell>
          <cell r="F12" t="str">
            <v>Rate goes up every Sep.</v>
          </cell>
          <cell r="G12">
            <v>0.97</v>
          </cell>
          <cell r="H12">
            <v>6485843.2989690723</v>
          </cell>
          <cell r="I12" t="str">
            <v>SkyWest</v>
          </cell>
          <cell r="J12" t="str">
            <v>DOT-OST-1996-1899</v>
          </cell>
          <cell r="K12">
            <v>45536</v>
          </cell>
          <cell r="L12">
            <v>46630</v>
          </cell>
          <cell r="M12" t="str">
            <v>MG</v>
          </cell>
          <cell r="N12" t="str">
            <v>2024-8-12</v>
          </cell>
          <cell r="O12" t="str">
            <v>DEN/LAX</v>
          </cell>
          <cell r="P12" t="str">
            <v>CRJ-200</v>
          </cell>
          <cell r="Q12">
            <v>50</v>
          </cell>
          <cell r="R12">
            <v>2</v>
          </cell>
          <cell r="S12">
            <v>12</v>
          </cell>
          <cell r="T12" t="str">
            <v>T</v>
          </cell>
          <cell r="U12">
            <v>6271</v>
          </cell>
          <cell r="V12">
            <v>313</v>
          </cell>
          <cell r="W12">
            <v>10.017571884984026</v>
          </cell>
          <cell r="X12">
            <v>2568486</v>
          </cell>
          <cell r="Y12">
            <v>409.58156593844683</v>
          </cell>
          <cell r="Z12">
            <v>11534</v>
          </cell>
          <cell r="AA12">
            <v>313</v>
          </cell>
          <cell r="AB12">
            <v>18.424920127795527</v>
          </cell>
          <cell r="AC12">
            <v>2705530</v>
          </cell>
          <cell r="AD12">
            <v>234.56996705392751</v>
          </cell>
          <cell r="AE12">
            <v>8635</v>
          </cell>
          <cell r="AF12">
            <v>180</v>
          </cell>
          <cell r="AG12">
            <v>23.986111111111111</v>
          </cell>
          <cell r="AH12">
            <v>1625472</v>
          </cell>
          <cell r="AI12">
            <v>188.24226983207876</v>
          </cell>
          <cell r="AJ12">
            <v>55063</v>
          </cell>
          <cell r="AK12">
            <v>313</v>
          </cell>
          <cell r="AL12">
            <v>87.960063897763575</v>
          </cell>
          <cell r="AM12">
            <v>4064736</v>
          </cell>
          <cell r="AN12">
            <v>73.819733759511834</v>
          </cell>
          <cell r="AO12" t="str">
            <v>Prescott, AZ</v>
          </cell>
          <cell r="AP12">
            <v>32385</v>
          </cell>
          <cell r="AQ12">
            <v>313</v>
          </cell>
          <cell r="AR12">
            <v>51.733226837060705</v>
          </cell>
          <cell r="AS12">
            <v>3684690</v>
          </cell>
          <cell r="AT12">
            <v>113.77767484946735</v>
          </cell>
          <cell r="AU12">
            <v>40943</v>
          </cell>
          <cell r="AV12">
            <v>313</v>
          </cell>
          <cell r="AW12">
            <v>65.404153354632584</v>
          </cell>
          <cell r="AX12">
            <v>3271686</v>
          </cell>
          <cell r="AY12">
            <v>79.908311555088787</v>
          </cell>
          <cell r="AZ12">
            <v>49984</v>
          </cell>
          <cell r="BA12">
            <v>313</v>
          </cell>
          <cell r="BB12">
            <v>79.846645367412137</v>
          </cell>
          <cell r="BC12">
            <v>3266468</v>
          </cell>
          <cell r="BD12">
            <v>65.350272087067864</v>
          </cell>
          <cell r="BE12" t="e">
            <v>#REF!</v>
          </cell>
          <cell r="BF12" t="e">
            <v>#REF!</v>
          </cell>
          <cell r="BG12" t="e">
            <v>#REF!</v>
          </cell>
          <cell r="BH12" t="e">
            <v>#REF!</v>
          </cell>
          <cell r="BI12" t="e">
            <v>#REF!</v>
          </cell>
          <cell r="BJ12" t="str">
            <v>PRC</v>
          </cell>
        </row>
        <row r="13">
          <cell r="D13" t="str">
            <v>Show Low</v>
          </cell>
          <cell r="E13">
            <v>5922798</v>
          </cell>
          <cell r="F13" t="str">
            <v>Rate increases every October</v>
          </cell>
          <cell r="G13">
            <v>1</v>
          </cell>
          <cell r="H13">
            <v>5922798</v>
          </cell>
          <cell r="I13" t="str">
            <v>AEAS/Contour**</v>
          </cell>
          <cell r="J13" t="str">
            <v>DOT-OST-1998-4409</v>
          </cell>
          <cell r="K13">
            <v>45566</v>
          </cell>
          <cell r="L13">
            <v>47026</v>
          </cell>
          <cell r="M13" t="str">
            <v>MG</v>
          </cell>
          <cell r="N13" t="str">
            <v>2024-8-17</v>
          </cell>
          <cell r="O13" t="str">
            <v>PHX</v>
          </cell>
          <cell r="P13" t="str">
            <v>CRJ/ERJ</v>
          </cell>
          <cell r="Q13">
            <v>30</v>
          </cell>
          <cell r="R13">
            <v>2</v>
          </cell>
          <cell r="S13">
            <v>12</v>
          </cell>
          <cell r="T13" t="str">
            <v>T</v>
          </cell>
          <cell r="U13">
            <v>7138</v>
          </cell>
          <cell r="V13">
            <v>313</v>
          </cell>
          <cell r="W13">
            <v>11.40255591054313</v>
          </cell>
          <cell r="X13">
            <v>1244628</v>
          </cell>
          <cell r="Y13">
            <v>174.36648921266462</v>
          </cell>
          <cell r="Z13">
            <v>9464</v>
          </cell>
          <cell r="AA13">
            <v>313</v>
          </cell>
          <cell r="AB13">
            <v>15.118210862619808</v>
          </cell>
          <cell r="AC13">
            <v>1536732</v>
          </cell>
          <cell r="AD13">
            <v>162.37658495350803</v>
          </cell>
          <cell r="AE13">
            <v>8279</v>
          </cell>
          <cell r="AF13">
            <v>313</v>
          </cell>
          <cell r="AG13">
            <v>13.225239616613418</v>
          </cell>
          <cell r="AH13">
            <v>1508769</v>
          </cell>
          <cell r="AI13">
            <v>182.24048798164029</v>
          </cell>
          <cell r="AJ13">
            <v>8057</v>
          </cell>
          <cell r="AK13">
            <v>313</v>
          </cell>
          <cell r="AL13">
            <v>12.870607028753994</v>
          </cell>
          <cell r="AM13">
            <v>1604316</v>
          </cell>
          <cell r="AN13">
            <v>199.120764552563</v>
          </cell>
          <cell r="AO13" t="str">
            <v>Show Low, AZ</v>
          </cell>
          <cell r="AP13">
            <v>8085</v>
          </cell>
          <cell r="AQ13">
            <v>313</v>
          </cell>
          <cell r="AR13">
            <v>12.915335463258787</v>
          </cell>
          <cell r="AS13">
            <v>1743361</v>
          </cell>
          <cell r="AT13">
            <v>215.62906617192331</v>
          </cell>
          <cell r="AU13">
            <v>8141</v>
          </cell>
          <cell r="AV13">
            <v>313</v>
          </cell>
          <cell r="AW13">
            <v>13.004792332268371</v>
          </cell>
          <cell r="AX13">
            <v>1644094</v>
          </cell>
          <cell r="AY13">
            <v>201.95234000737011</v>
          </cell>
          <cell r="AZ13">
            <v>8460</v>
          </cell>
          <cell r="BA13">
            <v>313</v>
          </cell>
          <cell r="BB13">
            <v>13.514376996805112</v>
          </cell>
          <cell r="BC13">
            <v>1961523</v>
          </cell>
          <cell r="BD13">
            <v>231.85851063829787</v>
          </cell>
          <cell r="BE13" t="e">
            <v>#REF!</v>
          </cell>
          <cell r="BF13" t="e">
            <v>#REF!</v>
          </cell>
          <cell r="BG13" t="e">
            <v>#REF!</v>
          </cell>
          <cell r="BH13" t="e">
            <v>#REF!</v>
          </cell>
          <cell r="BI13" t="e">
            <v>#REF!</v>
          </cell>
          <cell r="BJ13" t="str">
            <v>SOW</v>
          </cell>
        </row>
        <row r="14">
          <cell r="D14" t="str">
            <v>Merced</v>
          </cell>
          <cell r="E14">
            <v>3881383</v>
          </cell>
          <cell r="F14" t="str">
            <v>Rate increases every January; alt service 2023</v>
          </cell>
          <cell r="G14">
            <v>0.98</v>
          </cell>
          <cell r="H14">
            <v>3960594.8979591839</v>
          </cell>
          <cell r="I14" t="str">
            <v>Advanced Air</v>
          </cell>
          <cell r="J14" t="str">
            <v>DOT-OST-1998-3521</v>
          </cell>
          <cell r="K14">
            <v>44562</v>
          </cell>
          <cell r="L14">
            <v>46022</v>
          </cell>
          <cell r="M14" t="str">
            <v>SF</v>
          </cell>
          <cell r="N14" t="str">
            <v>2021-9-24</v>
          </cell>
          <cell r="O14" t="str">
            <v>HHR/LAS</v>
          </cell>
          <cell r="P14" t="str">
            <v>PC-12</v>
          </cell>
          <cell r="Q14">
            <v>8</v>
          </cell>
          <cell r="R14">
            <v>4</v>
          </cell>
          <cell r="S14">
            <v>28</v>
          </cell>
          <cell r="T14" t="str">
            <v>S</v>
          </cell>
          <cell r="U14">
            <v>16113</v>
          </cell>
          <cell r="V14">
            <v>310</v>
          </cell>
          <cell r="W14">
            <v>25.988709677419354</v>
          </cell>
          <cell r="X14">
            <v>2940435</v>
          </cell>
          <cell r="Y14">
            <v>182.48836343325266</v>
          </cell>
          <cell r="Z14">
            <v>16709</v>
          </cell>
          <cell r="AA14">
            <v>313</v>
          </cell>
          <cell r="AB14">
            <v>26.691693290734825</v>
          </cell>
          <cell r="AC14">
            <v>2978203</v>
          </cell>
          <cell r="AD14">
            <v>178.23945179244717</v>
          </cell>
          <cell r="AE14">
            <v>15019</v>
          </cell>
          <cell r="AF14">
            <v>313</v>
          </cell>
          <cell r="AG14">
            <v>23.992012779552716</v>
          </cell>
          <cell r="AH14">
            <v>3142714</v>
          </cell>
          <cell r="AI14">
            <v>209.24921765763366</v>
          </cell>
          <cell r="AJ14">
            <v>13436</v>
          </cell>
          <cell r="AK14">
            <v>313</v>
          </cell>
          <cell r="AL14">
            <v>21.463258785942493</v>
          </cell>
          <cell r="AM14">
            <v>3125653</v>
          </cell>
          <cell r="AN14">
            <v>232.63270318547185</v>
          </cell>
          <cell r="AO14" t="str">
            <v>Merced, CA</v>
          </cell>
          <cell r="AP14">
            <v>9699</v>
          </cell>
          <cell r="AQ14">
            <v>313</v>
          </cell>
          <cell r="AR14">
            <v>15.493610223642172</v>
          </cell>
          <cell r="AS14">
            <v>3218943</v>
          </cell>
          <cell r="AT14">
            <v>331.88400866068667</v>
          </cell>
          <cell r="AU14">
            <v>11004</v>
          </cell>
          <cell r="AV14">
            <v>313</v>
          </cell>
          <cell r="AW14">
            <v>17.578274760383387</v>
          </cell>
          <cell r="AX14">
            <v>3274155</v>
          </cell>
          <cell r="AY14">
            <v>297.54225736095964</v>
          </cell>
          <cell r="AZ14">
            <v>6307</v>
          </cell>
          <cell r="BA14">
            <v>313</v>
          </cell>
          <cell r="BB14">
            <v>10.075079872204473</v>
          </cell>
          <cell r="BC14">
            <v>3086271</v>
          </cell>
          <cell r="BD14">
            <v>489.34057396543523</v>
          </cell>
          <cell r="BE14" t="e">
            <v>#REF!</v>
          </cell>
          <cell r="BF14" t="e">
            <v>#REF!</v>
          </cell>
          <cell r="BG14" t="e">
            <v>#REF!</v>
          </cell>
          <cell r="BH14" t="e">
            <v>#REF!</v>
          </cell>
          <cell r="BI14" t="e">
            <v>#REF!</v>
          </cell>
          <cell r="BJ14" t="str">
            <v>MCE</v>
          </cell>
        </row>
        <row r="15">
          <cell r="D15" t="str">
            <v>El Centro</v>
          </cell>
          <cell r="E15">
            <v>3145526</v>
          </cell>
          <cell r="F15" t="str">
            <v>Rate increases every May, PHX started Oct. '22</v>
          </cell>
          <cell r="G15">
            <v>0.98499999999999999</v>
          </cell>
          <cell r="H15">
            <v>3193427.4111675126</v>
          </cell>
          <cell r="I15" t="str">
            <v>Southern</v>
          </cell>
          <cell r="J15" t="str">
            <v>DOT-OST-2008-0299</v>
          </cell>
          <cell r="K15">
            <v>44682</v>
          </cell>
          <cell r="L15">
            <v>46142</v>
          </cell>
          <cell r="M15" t="str">
            <v>SF</v>
          </cell>
          <cell r="N15" t="str">
            <v>2022-2-19</v>
          </cell>
          <cell r="O15" t="str">
            <v>LAX/PHX</v>
          </cell>
          <cell r="P15" t="str">
            <v>Caravan</v>
          </cell>
          <cell r="Q15">
            <v>9</v>
          </cell>
          <cell r="R15">
            <v>4</v>
          </cell>
          <cell r="S15">
            <v>24</v>
          </cell>
          <cell r="T15" t="str">
            <v>S</v>
          </cell>
          <cell r="U15">
            <v>5687</v>
          </cell>
          <cell r="V15">
            <v>203</v>
          </cell>
          <cell r="W15">
            <v>14.007389162561577</v>
          </cell>
          <cell r="X15">
            <v>1311518</v>
          </cell>
          <cell r="Y15">
            <v>230.61684543696148</v>
          </cell>
          <cell r="Z15">
            <v>12154</v>
          </cell>
          <cell r="AA15">
            <v>313</v>
          </cell>
          <cell r="AB15">
            <v>19.415335463258785</v>
          </cell>
          <cell r="AC15">
            <v>2330692</v>
          </cell>
          <cell r="AD15">
            <v>191.76337008392298</v>
          </cell>
          <cell r="AE15">
            <v>12341</v>
          </cell>
          <cell r="AF15">
            <v>313</v>
          </cell>
          <cell r="AG15">
            <v>19.714057507987221</v>
          </cell>
          <cell r="AH15">
            <v>2439584</v>
          </cell>
          <cell r="AI15">
            <v>197.68122518434487</v>
          </cell>
          <cell r="AJ15">
            <v>10930</v>
          </cell>
          <cell r="AK15">
            <v>313</v>
          </cell>
          <cell r="AL15">
            <v>17.460063897763579</v>
          </cell>
          <cell r="AM15">
            <v>2496136</v>
          </cell>
          <cell r="AN15">
            <v>228.37474839890211</v>
          </cell>
          <cell r="AO15" t="str">
            <v>El Centro, CA</v>
          </cell>
          <cell r="AP15">
            <v>7287</v>
          </cell>
          <cell r="AQ15">
            <v>313</v>
          </cell>
          <cell r="AR15">
            <v>11.640575079872205</v>
          </cell>
          <cell r="AS15">
            <v>2518532</v>
          </cell>
          <cell r="AT15">
            <v>345.61987100315633</v>
          </cell>
          <cell r="AU15">
            <v>7157</v>
          </cell>
          <cell r="AV15">
            <v>313</v>
          </cell>
          <cell r="AW15">
            <v>11.432907348242811</v>
          </cell>
          <cell r="AX15">
            <v>2541946</v>
          </cell>
          <cell r="AY15">
            <v>355.16920497415117</v>
          </cell>
          <cell r="AZ15">
            <v>13764</v>
          </cell>
          <cell r="BA15">
            <v>313</v>
          </cell>
          <cell r="BB15">
            <v>21.987220447284344</v>
          </cell>
          <cell r="BC15">
            <v>2705782</v>
          </cell>
          <cell r="BD15">
            <v>196.58398721301947</v>
          </cell>
          <cell r="BE15" t="e">
            <v>#REF!</v>
          </cell>
          <cell r="BF15" t="e">
            <v>#REF!</v>
          </cell>
          <cell r="BG15" t="e">
            <v>#REF!</v>
          </cell>
          <cell r="BH15" t="e">
            <v>#REF!</v>
          </cell>
          <cell r="BI15" t="e">
            <v>#REF!</v>
          </cell>
          <cell r="BJ15" t="str">
            <v>IPL</v>
          </cell>
        </row>
        <row r="16">
          <cell r="D16" t="str">
            <v>Crescent City</v>
          </cell>
          <cell r="E16">
            <v>4577415</v>
          </cell>
          <cell r="F16" t="str">
            <v>Annual subsidy increases each Oct.</v>
          </cell>
          <cell r="G16">
            <v>1</v>
          </cell>
          <cell r="H16">
            <v>4577415</v>
          </cell>
          <cell r="I16" t="str">
            <v>AEAS/Advanced Air**</v>
          </cell>
          <cell r="J16" t="str">
            <v>DOT-OST-1997-2649</v>
          </cell>
          <cell r="K16">
            <v>45566</v>
          </cell>
          <cell r="L16">
            <v>47026</v>
          </cell>
          <cell r="M16" t="str">
            <v>MR</v>
          </cell>
          <cell r="N16" t="str">
            <v>2024-5-25</v>
          </cell>
          <cell r="O16" t="str">
            <v>OAK/HHR</v>
          </cell>
          <cell r="P16" t="str">
            <v>D-328 jet</v>
          </cell>
          <cell r="Q16">
            <v>30</v>
          </cell>
          <cell r="R16" t="str">
            <v>1-2</v>
          </cell>
          <cell r="S16" t="str">
            <v>9-12 AEAS</v>
          </cell>
          <cell r="T16" t="str">
            <v>T</v>
          </cell>
          <cell r="U16">
            <v>17638</v>
          </cell>
          <cell r="V16">
            <v>313</v>
          </cell>
          <cell r="W16">
            <v>28.175718849840255</v>
          </cell>
          <cell r="X16">
            <v>3480340</v>
          </cell>
          <cell r="Y16">
            <v>197.32055788638166</v>
          </cell>
          <cell r="Z16">
            <v>15746</v>
          </cell>
          <cell r="AA16">
            <v>313</v>
          </cell>
          <cell r="AB16">
            <v>25.15335463258786</v>
          </cell>
          <cell r="AC16">
            <v>2741423</v>
          </cell>
          <cell r="AD16">
            <v>174.10281976374952</v>
          </cell>
          <cell r="AE16">
            <v>10002</v>
          </cell>
          <cell r="AF16">
            <v>213</v>
          </cell>
          <cell r="AG16">
            <v>23.47887323943662</v>
          </cell>
          <cell r="AH16">
            <v>2207708</v>
          </cell>
          <cell r="AI16">
            <v>220.72665466906619</v>
          </cell>
          <cell r="AJ16">
            <v>15081</v>
          </cell>
          <cell r="AK16">
            <v>313</v>
          </cell>
          <cell r="AL16">
            <v>24.09105431309904</v>
          </cell>
          <cell r="AM16">
            <v>3346592</v>
          </cell>
          <cell r="AN16">
            <v>221.90783104568663</v>
          </cell>
          <cell r="AO16" t="str">
            <v>Crescent City, CA</v>
          </cell>
          <cell r="AP16">
            <v>9567</v>
          </cell>
          <cell r="AQ16">
            <v>313</v>
          </cell>
          <cell r="AR16">
            <v>15.282747603833865</v>
          </cell>
          <cell r="AS16">
            <v>1655108</v>
          </cell>
          <cell r="AT16">
            <v>173.00177694156997</v>
          </cell>
          <cell r="AU16">
            <v>13238</v>
          </cell>
          <cell r="AV16">
            <v>313</v>
          </cell>
          <cell r="AW16">
            <v>21.146964856230031</v>
          </cell>
          <cell r="AX16">
            <v>3564800</v>
          </cell>
          <cell r="AY16">
            <v>269.28539054237802</v>
          </cell>
          <cell r="AZ16">
            <v>15310</v>
          </cell>
          <cell r="BA16">
            <v>313</v>
          </cell>
          <cell r="BB16">
            <v>24.456869009584665</v>
          </cell>
          <cell r="BC16">
            <v>3536010</v>
          </cell>
          <cell r="BD16">
            <v>230.96080992815155</v>
          </cell>
          <cell r="BE16" t="e">
            <v>#REF!</v>
          </cell>
          <cell r="BF16" t="e">
            <v>#REF!</v>
          </cell>
          <cell r="BG16" t="e">
            <v>#REF!</v>
          </cell>
          <cell r="BH16" t="e">
            <v>#REF!</v>
          </cell>
          <cell r="BI16" t="e">
            <v>#REF!</v>
          </cell>
          <cell r="BJ16" t="str">
            <v>CEC</v>
          </cell>
        </row>
        <row r="17">
          <cell r="D17" t="str">
            <v>Alamosa</v>
          </cell>
          <cell r="E17">
            <v>6077476</v>
          </cell>
          <cell r="F17" t="str">
            <v>Rate increases Jul 1, 2025</v>
          </cell>
          <cell r="G17">
            <v>0.97</v>
          </cell>
          <cell r="H17">
            <v>6265439.1752577322</v>
          </cell>
          <cell r="I17" t="str">
            <v>Key Lime Air</v>
          </cell>
          <cell r="J17" t="str">
            <v>DOT-OST-1997-2960</v>
          </cell>
          <cell r="K17">
            <v>45474</v>
          </cell>
          <cell r="L17">
            <v>46203</v>
          </cell>
          <cell r="M17" t="str">
            <v>SF</v>
          </cell>
          <cell r="N17" t="str">
            <v>2024-6-7</v>
          </cell>
          <cell r="O17" t="str">
            <v>DEN</v>
          </cell>
          <cell r="P17" t="str">
            <v>D328 jet/ERJ-145</v>
          </cell>
          <cell r="Q17">
            <v>50</v>
          </cell>
          <cell r="R17">
            <v>2</v>
          </cell>
          <cell r="S17">
            <v>12</v>
          </cell>
          <cell r="T17" t="str">
            <v>T</v>
          </cell>
          <cell r="U17">
            <v>6793</v>
          </cell>
          <cell r="V17">
            <v>313</v>
          </cell>
          <cell r="W17">
            <v>10.851437699680512</v>
          </cell>
          <cell r="X17">
            <v>2005395</v>
          </cell>
          <cell r="Y17">
            <v>295.21492713087002</v>
          </cell>
          <cell r="Z17">
            <v>12330</v>
          </cell>
          <cell r="AA17">
            <v>313</v>
          </cell>
          <cell r="AB17">
            <v>19.696485623003195</v>
          </cell>
          <cell r="AC17">
            <v>2605572</v>
          </cell>
          <cell r="AD17">
            <v>211.31970802919707</v>
          </cell>
          <cell r="AE17">
            <v>13324</v>
          </cell>
          <cell r="AF17">
            <v>313</v>
          </cell>
          <cell r="AG17">
            <v>21.284345047923324</v>
          </cell>
          <cell r="AH17">
            <v>2597000</v>
          </cell>
          <cell r="AI17">
            <v>194.91143800660461</v>
          </cell>
          <cell r="AJ17">
            <v>14208</v>
          </cell>
          <cell r="AK17">
            <v>313</v>
          </cell>
          <cell r="AL17">
            <v>22.696485623003195</v>
          </cell>
          <cell r="AM17">
            <v>2884080</v>
          </cell>
          <cell r="AN17">
            <v>202.98986486486487</v>
          </cell>
          <cell r="AO17" t="str">
            <v>Alamosa, CO</v>
          </cell>
          <cell r="AP17">
            <v>10298</v>
          </cell>
          <cell r="AQ17">
            <v>313</v>
          </cell>
          <cell r="AR17">
            <v>16.450479233226837</v>
          </cell>
          <cell r="AS17">
            <v>2981835</v>
          </cell>
          <cell r="AT17">
            <v>289.55476791610022</v>
          </cell>
          <cell r="AU17">
            <v>19426</v>
          </cell>
          <cell r="AV17">
            <v>313</v>
          </cell>
          <cell r="AW17">
            <v>31.031948881789138</v>
          </cell>
          <cell r="AX17">
            <v>3513562</v>
          </cell>
          <cell r="AY17">
            <v>180.86904149078555</v>
          </cell>
          <cell r="AZ17">
            <v>20534</v>
          </cell>
          <cell r="BA17">
            <v>313</v>
          </cell>
          <cell r="BB17">
            <v>32.801916932907346</v>
          </cell>
          <cell r="BC17">
            <v>3936190</v>
          </cell>
          <cell r="BD17">
            <v>191.6913411902211</v>
          </cell>
          <cell r="BE17" t="e">
            <v>#REF!</v>
          </cell>
          <cell r="BF17" t="e">
            <v>#REF!</v>
          </cell>
          <cell r="BG17" t="e">
            <v>#REF!</v>
          </cell>
          <cell r="BH17" t="e">
            <v>#REF!</v>
          </cell>
          <cell r="BI17" t="e">
            <v>#REF!</v>
          </cell>
          <cell r="BJ17" t="str">
            <v>ALS</v>
          </cell>
        </row>
        <row r="18">
          <cell r="D18" t="str">
            <v>Pueblo</v>
          </cell>
          <cell r="E18">
            <v>6449526</v>
          </cell>
          <cell r="F18" t="str">
            <v>Rate increases each April</v>
          </cell>
          <cell r="G18">
            <v>0.97</v>
          </cell>
          <cell r="H18">
            <v>6648995.8762886599</v>
          </cell>
          <cell r="I18" t="str">
            <v>Key Lime Air</v>
          </cell>
          <cell r="J18" t="str">
            <v>DOT-OST-1999-6589</v>
          </cell>
          <cell r="K18">
            <v>45748</v>
          </cell>
          <cell r="L18">
            <v>46477</v>
          </cell>
          <cell r="M18" t="str">
            <v>SF</v>
          </cell>
          <cell r="N18" t="str">
            <v>2025-3-7</v>
          </cell>
          <cell r="O18" t="str">
            <v>DEN</v>
          </cell>
          <cell r="P18" t="str">
            <v>Dornier 328/EMB145</v>
          </cell>
          <cell r="Q18" t="str">
            <v>30/50</v>
          </cell>
          <cell r="R18">
            <v>2</v>
          </cell>
          <cell r="S18">
            <v>12</v>
          </cell>
          <cell r="T18" t="str">
            <v>M</v>
          </cell>
          <cell r="U18">
            <v>2006</v>
          </cell>
          <cell r="V18">
            <v>313</v>
          </cell>
          <cell r="W18">
            <v>3.2044728434504792</v>
          </cell>
          <cell r="X18">
            <v>925980</v>
          </cell>
          <cell r="Y18">
            <v>461.60518444666002</v>
          </cell>
          <cell r="Z18">
            <v>4979</v>
          </cell>
          <cell r="AA18">
            <v>313</v>
          </cell>
          <cell r="AB18">
            <v>7.9536741214057507</v>
          </cell>
          <cell r="AC18">
            <v>1405220</v>
          </cell>
          <cell r="AD18">
            <v>282.22936332596908</v>
          </cell>
          <cell r="AE18">
            <v>14577</v>
          </cell>
          <cell r="AF18">
            <v>313</v>
          </cell>
          <cell r="AG18">
            <v>23.285942492012779</v>
          </cell>
          <cell r="AH18">
            <v>2340629</v>
          </cell>
          <cell r="AI18">
            <v>160.57000754613432</v>
          </cell>
          <cell r="AJ18">
            <v>21125</v>
          </cell>
          <cell r="AK18">
            <v>313</v>
          </cell>
          <cell r="AL18">
            <v>33.746006389776355</v>
          </cell>
          <cell r="AM18">
            <v>2495434</v>
          </cell>
          <cell r="AN18">
            <v>118.12705325443787</v>
          </cell>
          <cell r="AO18" t="str">
            <v>Pueblo, CO</v>
          </cell>
          <cell r="AP18">
            <v>14173</v>
          </cell>
          <cell r="AQ18">
            <v>313</v>
          </cell>
          <cell r="AR18">
            <v>22.640575079872203</v>
          </cell>
          <cell r="AS18">
            <v>2623376</v>
          </cell>
          <cell r="AT18">
            <v>185.09673322514641</v>
          </cell>
          <cell r="AU18">
            <v>14297</v>
          </cell>
          <cell r="AV18">
            <v>313</v>
          </cell>
          <cell r="AW18">
            <v>22.838658146964857</v>
          </cell>
          <cell r="AX18">
            <v>2837142</v>
          </cell>
          <cell r="AY18">
            <v>198.44316989578232</v>
          </cell>
          <cell r="AZ18">
            <v>17421</v>
          </cell>
          <cell r="BA18">
            <v>313</v>
          </cell>
          <cell r="BB18">
            <v>27.829073482428115</v>
          </cell>
          <cell r="BC18">
            <v>2804725</v>
          </cell>
          <cell r="BD18">
            <v>160.9967854887779</v>
          </cell>
          <cell r="BE18" t="e">
            <v>#REF!</v>
          </cell>
          <cell r="BF18" t="e">
            <v>#REF!</v>
          </cell>
          <cell r="BG18" t="e">
            <v>#REF!</v>
          </cell>
          <cell r="BH18" t="e">
            <v>#REF!</v>
          </cell>
          <cell r="BI18" t="e">
            <v>#REF!</v>
          </cell>
          <cell r="BJ18" t="str">
            <v>PUB</v>
          </cell>
        </row>
        <row r="19">
          <cell r="D19" t="str">
            <v>Cortez</v>
          </cell>
          <cell r="E19">
            <v>7357741</v>
          </cell>
          <cell r="F19" t="str">
            <v>Rate increases every Oct.</v>
          </cell>
          <cell r="G19">
            <v>0.98</v>
          </cell>
          <cell r="H19">
            <v>7507898.9795918372</v>
          </cell>
          <cell r="I19" t="str">
            <v>Key Lime Air</v>
          </cell>
          <cell r="J19" t="str">
            <v>DOT-OST-1998-3508</v>
          </cell>
          <cell r="K19">
            <v>45566</v>
          </cell>
          <cell r="L19">
            <v>47026</v>
          </cell>
          <cell r="M19" t="str">
            <v>SF</v>
          </cell>
          <cell r="N19" t="str">
            <v>2024-8-8</v>
          </cell>
          <cell r="O19" t="str">
            <v>DEN/PHX</v>
          </cell>
          <cell r="P19" t="str">
            <v>Metro 23</v>
          </cell>
          <cell r="Q19">
            <v>9</v>
          </cell>
          <cell r="R19">
            <v>4</v>
          </cell>
          <cell r="S19">
            <v>24</v>
          </cell>
          <cell r="T19" t="str">
            <v>S</v>
          </cell>
          <cell r="U19">
            <v>6640</v>
          </cell>
          <cell r="V19">
            <v>313</v>
          </cell>
          <cell r="W19">
            <v>10.60702875399361</v>
          </cell>
          <cell r="X19">
            <v>1708769</v>
          </cell>
          <cell r="Y19">
            <v>257.34472891566264</v>
          </cell>
          <cell r="Z19">
            <v>15935</v>
          </cell>
          <cell r="AA19">
            <v>313</v>
          </cell>
          <cell r="AB19">
            <v>25.455271565495206</v>
          </cell>
          <cell r="AC19">
            <v>3620472</v>
          </cell>
          <cell r="AD19">
            <v>227.20251019767807</v>
          </cell>
          <cell r="AE19">
            <v>14712</v>
          </cell>
          <cell r="AF19">
            <v>313</v>
          </cell>
          <cell r="AG19">
            <v>23.501597444089455</v>
          </cell>
          <cell r="AH19">
            <v>3599976</v>
          </cell>
          <cell r="AI19">
            <v>244.69657422512236</v>
          </cell>
          <cell r="AJ19">
            <v>16011</v>
          </cell>
          <cell r="AK19">
            <v>313</v>
          </cell>
          <cell r="AL19">
            <v>25.576677316293928</v>
          </cell>
          <cell r="AM19">
            <v>3533145</v>
          </cell>
          <cell r="AN19">
            <v>220.66985197676598</v>
          </cell>
          <cell r="AO19" t="str">
            <v>Cortez, CO</v>
          </cell>
          <cell r="AP19">
            <v>12924</v>
          </cell>
          <cell r="AQ19">
            <v>313</v>
          </cell>
          <cell r="AR19">
            <v>20.645367412140576</v>
          </cell>
          <cell r="AS19">
            <v>3754500</v>
          </cell>
          <cell r="AT19">
            <v>290.50603528319408</v>
          </cell>
          <cell r="AU19">
            <v>11873</v>
          </cell>
          <cell r="AV19">
            <v>313</v>
          </cell>
          <cell r="AW19">
            <v>18.966453674121407</v>
          </cell>
          <cell r="AX19">
            <v>3669668</v>
          </cell>
          <cell r="AY19">
            <v>309.07672871220416</v>
          </cell>
          <cell r="AZ19">
            <v>12503</v>
          </cell>
          <cell r="BA19">
            <v>313</v>
          </cell>
          <cell r="BB19">
            <v>19.972843450479232</v>
          </cell>
          <cell r="BC19">
            <v>3626376</v>
          </cell>
          <cell r="BD19">
            <v>290.04047028713109</v>
          </cell>
          <cell r="BE19" t="e">
            <v>#REF!</v>
          </cell>
          <cell r="BF19" t="e">
            <v>#REF!</v>
          </cell>
          <cell r="BG19" t="e">
            <v>#REF!</v>
          </cell>
          <cell r="BH19" t="e">
            <v>#REF!</v>
          </cell>
          <cell r="BI19" t="e">
            <v>#REF!</v>
          </cell>
          <cell r="BJ19" t="str">
            <v>CEZ</v>
          </cell>
        </row>
        <row r="20">
          <cell r="D20" t="str">
            <v>Macon</v>
          </cell>
          <cell r="E20">
            <v>5168497</v>
          </cell>
          <cell r="F20" t="str">
            <v>Rate increases every October</v>
          </cell>
          <cell r="G20">
            <v>1</v>
          </cell>
          <cell r="H20">
            <v>5168497</v>
          </cell>
          <cell r="I20" t="str">
            <v>AEAS/Contour**</v>
          </cell>
          <cell r="J20" t="str">
            <v>DOT-OST-2007-28671</v>
          </cell>
          <cell r="K20">
            <v>45200</v>
          </cell>
          <cell r="L20">
            <v>46660</v>
          </cell>
          <cell r="M20" t="str">
            <v>SF</v>
          </cell>
          <cell r="N20" t="str">
            <v>2023-9-4</v>
          </cell>
          <cell r="O20" t="str">
            <v>BWI</v>
          </cell>
          <cell r="P20" t="str">
            <v>ERJ-135</v>
          </cell>
          <cell r="Q20">
            <v>30</v>
          </cell>
          <cell r="R20">
            <v>2</v>
          </cell>
          <cell r="S20" t="str">
            <v>12 AEAS</v>
          </cell>
          <cell r="T20" t="str">
            <v>T</v>
          </cell>
          <cell r="U20" t="str">
            <v>n/a</v>
          </cell>
          <cell r="V20" t="str">
            <v>n/a</v>
          </cell>
          <cell r="W20" t="str">
            <v>n/a</v>
          </cell>
          <cell r="X20" t="str">
            <v>n/a</v>
          </cell>
          <cell r="Y20" t="str">
            <v>n/a</v>
          </cell>
          <cell r="Z20">
            <v>2027</v>
          </cell>
          <cell r="AA20">
            <v>37.714285714285715</v>
          </cell>
          <cell r="AB20">
            <v>26.873106060606059</v>
          </cell>
          <cell r="AC20">
            <v>965916</v>
          </cell>
          <cell r="AD20">
            <v>476.52491366551556</v>
          </cell>
          <cell r="AE20">
            <v>26016</v>
          </cell>
          <cell r="AF20">
            <v>313</v>
          </cell>
          <cell r="AG20">
            <v>41.559105431309902</v>
          </cell>
          <cell r="AH20">
            <v>4775918</v>
          </cell>
          <cell r="AI20">
            <v>183.57618388683886</v>
          </cell>
          <cell r="AJ20">
            <v>30829</v>
          </cell>
          <cell r="AK20">
            <v>313</v>
          </cell>
          <cell r="AL20">
            <v>49.247603833865817</v>
          </cell>
          <cell r="AM20">
            <v>4768252</v>
          </cell>
          <cell r="AN20">
            <v>154.66774789970484</v>
          </cell>
          <cell r="AO20" t="str">
            <v>Macon, GA</v>
          </cell>
          <cell r="AP20">
            <v>16892</v>
          </cell>
          <cell r="AQ20">
            <v>313</v>
          </cell>
          <cell r="AR20">
            <v>26.984025559105433</v>
          </cell>
          <cell r="AS20">
            <v>4657095</v>
          </cell>
          <cell r="AT20">
            <v>275.698259531139</v>
          </cell>
          <cell r="AU20">
            <v>19896</v>
          </cell>
          <cell r="AV20">
            <v>313</v>
          </cell>
          <cell r="AW20">
            <v>31.782747603833865</v>
          </cell>
          <cell r="AX20">
            <v>4641763</v>
          </cell>
          <cell r="AY20">
            <v>233.30131684760755</v>
          </cell>
          <cell r="AZ20">
            <v>23019</v>
          </cell>
          <cell r="BA20">
            <v>313</v>
          </cell>
          <cell r="BB20">
            <v>36.771565495207668</v>
          </cell>
          <cell r="BC20">
            <v>4622598</v>
          </cell>
          <cell r="BD20">
            <v>200.81662974064903</v>
          </cell>
          <cell r="BE20" t="e">
            <v>#REF!</v>
          </cell>
          <cell r="BF20" t="e">
            <v>#REF!</v>
          </cell>
          <cell r="BG20" t="e">
            <v>#REF!</v>
          </cell>
          <cell r="BH20" t="e">
            <v>#REF!</v>
          </cell>
          <cell r="BI20" t="e">
            <v>#REF!</v>
          </cell>
          <cell r="BJ20" t="str">
            <v>MCN</v>
          </cell>
        </row>
        <row r="21">
          <cell r="D21" t="str">
            <v>Lanai</v>
          </cell>
          <cell r="E21">
            <v>4069543</v>
          </cell>
          <cell r="F21" t="str">
            <v>Rate goes up Sep. 1, 2025</v>
          </cell>
          <cell r="G21">
            <v>0.98499999999999999</v>
          </cell>
          <cell r="H21">
            <v>4131515.7360406094</v>
          </cell>
          <cell r="I21" t="str">
            <v>Southern</v>
          </cell>
          <cell r="J21" t="str">
            <v>DOT-OST-2023-0186</v>
          </cell>
          <cell r="K21">
            <v>45536</v>
          </cell>
          <cell r="L21">
            <v>46265</v>
          </cell>
          <cell r="M21" t="str">
            <v>SF</v>
          </cell>
          <cell r="N21" t="str">
            <v>2024-8-3</v>
          </cell>
          <cell r="O21" t="str">
            <v>HNL/OGG</v>
          </cell>
          <cell r="P21" t="str">
            <v>Caravan</v>
          </cell>
          <cell r="Q21">
            <v>9</v>
          </cell>
          <cell r="R21">
            <v>9</v>
          </cell>
          <cell r="S21">
            <v>63</v>
          </cell>
          <cell r="T21" t="str">
            <v>S</v>
          </cell>
          <cell r="BJ21" t="str">
            <v>LNY</v>
          </cell>
        </row>
        <row r="22">
          <cell r="D22" t="str">
            <v>Hana</v>
          </cell>
          <cell r="E22">
            <v>995064</v>
          </cell>
          <cell r="F22" t="str">
            <v xml:space="preserve">Rate increases every February </v>
          </cell>
          <cell r="G22">
            <v>0.99</v>
          </cell>
          <cell r="H22">
            <v>1005115.1515151515</v>
          </cell>
          <cell r="I22" t="str">
            <v>Southern</v>
          </cell>
          <cell r="J22" t="str">
            <v>DOT-OST-1999-6502</v>
          </cell>
          <cell r="K22">
            <v>45323</v>
          </cell>
          <cell r="L22">
            <v>46783</v>
          </cell>
          <cell r="M22" t="str">
            <v>SF</v>
          </cell>
          <cell r="N22" t="str">
            <v>2024-1-14</v>
          </cell>
          <cell r="O22" t="str">
            <v>OGG</v>
          </cell>
          <cell r="P22" t="str">
            <v>Caravan</v>
          </cell>
          <cell r="Q22">
            <v>9</v>
          </cell>
          <cell r="R22">
            <v>2</v>
          </cell>
          <cell r="S22">
            <v>14</v>
          </cell>
          <cell r="T22" t="str">
            <v>S</v>
          </cell>
          <cell r="BE22" t="e">
            <v>#REF!</v>
          </cell>
          <cell r="BF22" t="e">
            <v>#REF!</v>
          </cell>
          <cell r="BJ22" t="str">
            <v>HNM</v>
          </cell>
        </row>
        <row r="23">
          <cell r="D23" t="str">
            <v>Kalaupapa</v>
          </cell>
          <cell r="E23">
            <v>2380027</v>
          </cell>
          <cell r="F23" t="str">
            <v>Rates increases every year on May 1</v>
          </cell>
          <cell r="G23">
            <v>0.98499999999999999</v>
          </cell>
          <cell r="H23">
            <v>2416271.0659898478</v>
          </cell>
          <cell r="I23" t="str">
            <v>Southern</v>
          </cell>
          <cell r="J23" t="str">
            <v>DOT-OST-2000-6773</v>
          </cell>
          <cell r="K23">
            <v>45778</v>
          </cell>
          <cell r="L23">
            <v>47238</v>
          </cell>
          <cell r="M23" t="str">
            <v>SF</v>
          </cell>
          <cell r="N23" t="str">
            <v>2025-5-2</v>
          </cell>
          <cell r="O23" t="str">
            <v>HNL/MKK</v>
          </cell>
          <cell r="P23" t="str">
            <v>Caravan</v>
          </cell>
          <cell r="Q23">
            <v>9</v>
          </cell>
          <cell r="R23">
            <v>5</v>
          </cell>
          <cell r="S23">
            <v>30</v>
          </cell>
          <cell r="T23" t="str">
            <v>S</v>
          </cell>
          <cell r="BE23" t="e">
            <v>#REF!</v>
          </cell>
          <cell r="BF23" t="e">
            <v>#REF!</v>
          </cell>
          <cell r="BJ23" t="str">
            <v>LUP</v>
          </cell>
        </row>
        <row r="24">
          <cell r="D24" t="str">
            <v>Kamuela</v>
          </cell>
          <cell r="E24">
            <v>1006986</v>
          </cell>
          <cell r="F24" t="str">
            <v>Rate increases every July</v>
          </cell>
          <cell r="G24">
            <v>0.98499999999999999</v>
          </cell>
          <cell r="H24">
            <v>1022320.8121827411</v>
          </cell>
          <cell r="I24" t="str">
            <v>Southern</v>
          </cell>
          <cell r="J24" t="str">
            <v>DOT-OST-1997-2833</v>
          </cell>
          <cell r="K24">
            <v>45839</v>
          </cell>
          <cell r="L24">
            <v>47299</v>
          </cell>
          <cell r="M24" t="str">
            <v>SF</v>
          </cell>
          <cell r="N24" t="str">
            <v>2025-7-3</v>
          </cell>
          <cell r="O24" t="str">
            <v>OGG</v>
          </cell>
          <cell r="P24" t="str">
            <v>Caravan</v>
          </cell>
          <cell r="Q24">
            <v>9</v>
          </cell>
          <cell r="R24">
            <v>2</v>
          </cell>
          <cell r="S24">
            <v>12</v>
          </cell>
          <cell r="T24" t="str">
            <v>S</v>
          </cell>
          <cell r="V24">
            <v>313</v>
          </cell>
          <cell r="W24">
            <v>0</v>
          </cell>
          <cell r="Z24">
            <v>8655</v>
          </cell>
          <cell r="AA24">
            <v>313</v>
          </cell>
          <cell r="AB24">
            <v>13.8258785942492</v>
          </cell>
          <cell r="AC24">
            <v>420576</v>
          </cell>
          <cell r="AD24">
            <v>48.593414211438478</v>
          </cell>
          <cell r="BE24" t="e">
            <v>#REF!</v>
          </cell>
          <cell r="BF24" t="e">
            <v>#REF!</v>
          </cell>
          <cell r="BJ24" t="str">
            <v>MUE</v>
          </cell>
        </row>
        <row r="25">
          <cell r="D25" t="str">
            <v>Waterloo</v>
          </cell>
          <cell r="E25">
            <v>7464242</v>
          </cell>
          <cell r="G25">
            <v>0.99</v>
          </cell>
          <cell r="H25">
            <v>7539638.3838383835</v>
          </cell>
          <cell r="I25" t="str">
            <v xml:space="preserve">American </v>
          </cell>
          <cell r="J25" t="str">
            <v>DOT-OST-2011-0132</v>
          </cell>
          <cell r="K25">
            <v>45413</v>
          </cell>
          <cell r="L25">
            <v>46142</v>
          </cell>
          <cell r="M25" t="str">
            <v>MG</v>
          </cell>
          <cell r="N25" t="str">
            <v>2024-2-18</v>
          </cell>
          <cell r="O25" t="str">
            <v>ORD</v>
          </cell>
          <cell r="P25" t="str">
            <v>ERJ-145</v>
          </cell>
          <cell r="Q25">
            <v>50</v>
          </cell>
          <cell r="R25">
            <v>2</v>
          </cell>
          <cell r="S25">
            <v>13</v>
          </cell>
          <cell r="T25" t="str">
            <v>T</v>
          </cell>
          <cell r="U25">
            <v>50456</v>
          </cell>
          <cell r="V25">
            <v>313</v>
          </cell>
          <cell r="W25">
            <v>80.600638977635782</v>
          </cell>
          <cell r="X25">
            <v>1317334</v>
          </cell>
          <cell r="Y25">
            <v>26.108569843031553</v>
          </cell>
          <cell r="Z25">
            <v>50266</v>
          </cell>
          <cell r="AA25">
            <v>313</v>
          </cell>
          <cell r="AB25">
            <v>80.29712460063898</v>
          </cell>
          <cell r="AC25">
            <v>1825682</v>
          </cell>
          <cell r="AD25">
            <v>36.320415390124538</v>
          </cell>
          <cell r="AE25">
            <v>45057</v>
          </cell>
          <cell r="AF25">
            <v>313</v>
          </cell>
          <cell r="AG25">
            <v>71.976038338658142</v>
          </cell>
          <cell r="AH25">
            <v>1787621</v>
          </cell>
          <cell r="AI25">
            <v>39.674656546152654</v>
          </cell>
          <cell r="AJ25">
            <v>45963</v>
          </cell>
          <cell r="AK25">
            <v>313</v>
          </cell>
          <cell r="AL25">
            <v>73.423322683706076</v>
          </cell>
          <cell r="AM25">
            <v>1742850</v>
          </cell>
          <cell r="AN25">
            <v>37.918543176032898</v>
          </cell>
          <cell r="AO25" t="str">
            <v>Waterloo, IA</v>
          </cell>
          <cell r="AP25">
            <v>22292</v>
          </cell>
          <cell r="AQ25">
            <v>313</v>
          </cell>
          <cell r="AR25">
            <v>35.610223642172521</v>
          </cell>
          <cell r="AS25">
            <v>1514204</v>
          </cell>
          <cell r="AT25">
            <v>67.925892696931641</v>
          </cell>
          <cell r="AU25">
            <v>19594</v>
          </cell>
          <cell r="AV25">
            <v>313</v>
          </cell>
          <cell r="AW25">
            <v>31.300319488817891</v>
          </cell>
          <cell r="AX25">
            <v>1392972</v>
          </cell>
          <cell r="AY25">
            <v>71.091762784525869</v>
          </cell>
          <cell r="AZ25">
            <v>31512</v>
          </cell>
          <cell r="BA25">
            <v>313</v>
          </cell>
          <cell r="BB25">
            <v>50.338658146964853</v>
          </cell>
          <cell r="BC25">
            <v>2584035</v>
          </cell>
          <cell r="BD25">
            <v>82.001618431073879</v>
          </cell>
          <cell r="BE25" t="e">
            <v>#REF!</v>
          </cell>
          <cell r="BF25" t="e">
            <v>#REF!</v>
          </cell>
          <cell r="BG25" t="e">
            <v>#REF!</v>
          </cell>
          <cell r="BH25" t="e">
            <v>#REF!</v>
          </cell>
          <cell r="BI25" t="e">
            <v>#REF!</v>
          </cell>
          <cell r="BJ25" t="str">
            <v>ALO</v>
          </cell>
        </row>
        <row r="26">
          <cell r="D26" t="str">
            <v>Sioux City</v>
          </cell>
          <cell r="E26">
            <v>5734001</v>
          </cell>
          <cell r="F26" t="str">
            <v>Rate increases every January</v>
          </cell>
          <cell r="G26">
            <v>0.97</v>
          </cell>
          <cell r="H26">
            <v>5911341.2371134022</v>
          </cell>
          <cell r="I26" t="str">
            <v>SkyWest</v>
          </cell>
          <cell r="J26" t="str">
            <v>DOT-OST-2011-0131</v>
          </cell>
          <cell r="K26">
            <v>45292</v>
          </cell>
          <cell r="L26">
            <v>46387</v>
          </cell>
          <cell r="M26" t="str">
            <v>MG</v>
          </cell>
          <cell r="N26" t="str">
            <v>2023-12-20</v>
          </cell>
          <cell r="O26" t="str">
            <v>DEN/ORD</v>
          </cell>
          <cell r="P26" t="str">
            <v>CRJ-200</v>
          </cell>
          <cell r="Q26">
            <v>50</v>
          </cell>
          <cell r="R26">
            <v>2</v>
          </cell>
          <cell r="S26">
            <v>12</v>
          </cell>
          <cell r="T26" t="str">
            <v>T</v>
          </cell>
          <cell r="AU26">
            <v>31689</v>
          </cell>
          <cell r="AV26">
            <v>157</v>
          </cell>
          <cell r="AW26">
            <v>100.92038216560509</v>
          </cell>
          <cell r="AX26">
            <v>1168137</v>
          </cell>
          <cell r="AY26">
            <v>36.862539051405854</v>
          </cell>
          <cell r="AZ26">
            <v>54096</v>
          </cell>
          <cell r="BA26">
            <v>313</v>
          </cell>
          <cell r="BB26">
            <v>86.415335463258785</v>
          </cell>
          <cell r="BC26">
            <v>1224678</v>
          </cell>
          <cell r="BD26">
            <v>22.638975155279503</v>
          </cell>
          <cell r="BE26" t="e">
            <v>#REF!</v>
          </cell>
          <cell r="BF26" t="e">
            <v>#REF!</v>
          </cell>
          <cell r="BG26" t="e">
            <v>#REF!</v>
          </cell>
          <cell r="BH26" t="e">
            <v>#REF!</v>
          </cell>
          <cell r="BI26" t="e">
            <v>#REF!</v>
          </cell>
          <cell r="BJ26" t="str">
            <v>SUX</v>
          </cell>
        </row>
        <row r="27">
          <cell r="D27" t="str">
            <v>Fort Dodge</v>
          </cell>
          <cell r="E27">
            <v>6924432</v>
          </cell>
          <cell r="F27" t="str">
            <v>Rate increases every April</v>
          </cell>
          <cell r="G27">
            <v>0.97</v>
          </cell>
          <cell r="H27">
            <v>7138589.6907216497</v>
          </cell>
          <cell r="I27" t="str">
            <v>SkyWest</v>
          </cell>
          <cell r="J27" t="str">
            <v>DOT-OST-2001-10682</v>
          </cell>
          <cell r="K27">
            <v>45383</v>
          </cell>
          <cell r="L27">
            <v>46477</v>
          </cell>
          <cell r="M27" t="str">
            <v>MG</v>
          </cell>
          <cell r="N27" t="str">
            <v>2024-3-6</v>
          </cell>
          <cell r="O27" t="str">
            <v>ORD</v>
          </cell>
          <cell r="P27" t="str">
            <v>CRJ-200</v>
          </cell>
          <cell r="Q27">
            <v>50</v>
          </cell>
          <cell r="R27">
            <v>2</v>
          </cell>
          <cell r="S27">
            <v>12</v>
          </cell>
          <cell r="T27" t="str">
            <v>T</v>
          </cell>
          <cell r="U27">
            <v>13240</v>
          </cell>
          <cell r="V27">
            <v>313</v>
          </cell>
          <cell r="W27">
            <v>21.150159744408946</v>
          </cell>
          <cell r="X27">
            <v>3724020</v>
          </cell>
          <cell r="Y27">
            <v>281.27039274924471</v>
          </cell>
          <cell r="Z27">
            <v>13715</v>
          </cell>
          <cell r="AA27">
            <v>313</v>
          </cell>
          <cell r="AB27">
            <v>21.90894568690096</v>
          </cell>
          <cell r="AC27">
            <v>3337776</v>
          </cell>
          <cell r="AD27">
            <v>243.36682464454975</v>
          </cell>
          <cell r="AE27">
            <v>14891</v>
          </cell>
          <cell r="AF27">
            <v>313</v>
          </cell>
          <cell r="AG27">
            <v>23.787539936102238</v>
          </cell>
          <cell r="AH27">
            <v>3012588</v>
          </cell>
          <cell r="AI27">
            <v>202.30931435095025</v>
          </cell>
          <cell r="AJ27">
            <v>15491</v>
          </cell>
          <cell r="AK27">
            <v>313</v>
          </cell>
          <cell r="AL27">
            <v>24.746006389776358</v>
          </cell>
          <cell r="AM27">
            <v>2990268</v>
          </cell>
          <cell r="AN27">
            <v>193.03259957394616</v>
          </cell>
          <cell r="AO27" t="str">
            <v>Fort Dodge, IA</v>
          </cell>
          <cell r="AP27">
            <v>9512</v>
          </cell>
          <cell r="AQ27">
            <v>313</v>
          </cell>
          <cell r="AR27">
            <v>15.194888178913738</v>
          </cell>
          <cell r="AS27">
            <v>2982612</v>
          </cell>
          <cell r="AT27">
            <v>313.56307821698908</v>
          </cell>
          <cell r="AU27">
            <v>11216</v>
          </cell>
          <cell r="AV27">
            <v>313</v>
          </cell>
          <cell r="AW27">
            <v>17.916932907348244</v>
          </cell>
          <cell r="AX27">
            <v>3079850</v>
          </cell>
          <cell r="AY27">
            <v>274.59432952924396</v>
          </cell>
          <cell r="AZ27">
            <v>13160</v>
          </cell>
          <cell r="BA27">
            <v>313</v>
          </cell>
          <cell r="BB27">
            <v>21.022364217252395</v>
          </cell>
          <cell r="BC27">
            <v>2790400</v>
          </cell>
          <cell r="BD27">
            <v>212.03647416413375</v>
          </cell>
          <cell r="BE27" t="e">
            <v>#REF!</v>
          </cell>
          <cell r="BF27" t="e">
            <v>#REF!</v>
          </cell>
          <cell r="BG27" t="e">
            <v>#REF!</v>
          </cell>
          <cell r="BH27" t="e">
            <v>#REF!</v>
          </cell>
          <cell r="BI27" t="e">
            <v>#REF!</v>
          </cell>
          <cell r="BJ27" t="str">
            <v>FOD</v>
          </cell>
        </row>
        <row r="28">
          <cell r="D28" t="str">
            <v>Mason City</v>
          </cell>
          <cell r="E28">
            <v>6995575</v>
          </cell>
          <cell r="F28" t="str">
            <v>Rate increases every April</v>
          </cell>
          <cell r="G28">
            <v>0.97</v>
          </cell>
          <cell r="H28">
            <v>7211932.989690722</v>
          </cell>
          <cell r="I28" t="str">
            <v>SkyWest</v>
          </cell>
          <cell r="J28" t="str">
            <v>DOT-OST-2001-10684</v>
          </cell>
          <cell r="K28">
            <v>45383</v>
          </cell>
          <cell r="L28">
            <v>46477</v>
          </cell>
          <cell r="M28" t="str">
            <v>MG</v>
          </cell>
          <cell r="N28" t="str">
            <v>2024-3-6</v>
          </cell>
          <cell r="O28" t="str">
            <v>ORD</v>
          </cell>
          <cell r="P28" t="str">
            <v>CRJ-200</v>
          </cell>
          <cell r="Q28">
            <v>50</v>
          </cell>
          <cell r="R28">
            <v>2</v>
          </cell>
          <cell r="S28">
            <v>12</v>
          </cell>
          <cell r="T28" t="str">
            <v>T</v>
          </cell>
          <cell r="U28">
            <v>15186</v>
          </cell>
          <cell r="V28">
            <v>313</v>
          </cell>
          <cell r="W28">
            <v>24.258785942492011</v>
          </cell>
          <cell r="X28">
            <v>3658230</v>
          </cell>
          <cell r="Y28">
            <v>240.89490320031609</v>
          </cell>
          <cell r="Z28">
            <v>15269</v>
          </cell>
          <cell r="AA28">
            <v>313</v>
          </cell>
          <cell r="AB28">
            <v>24.391373801916934</v>
          </cell>
          <cell r="AC28">
            <v>3325536</v>
          </cell>
          <cell r="AD28">
            <v>217.79658130853363</v>
          </cell>
          <cell r="AE28">
            <v>16133</v>
          </cell>
          <cell r="AF28">
            <v>313</v>
          </cell>
          <cell r="AG28">
            <v>25.771565495207668</v>
          </cell>
          <cell r="AH28">
            <v>3005352</v>
          </cell>
          <cell r="AI28">
            <v>186.28599764457942</v>
          </cell>
          <cell r="AJ28">
            <v>16071</v>
          </cell>
          <cell r="AK28">
            <v>313</v>
          </cell>
          <cell r="AL28">
            <v>25.672523961661341</v>
          </cell>
          <cell r="AM28">
            <v>2998638</v>
          </cell>
          <cell r="AN28">
            <v>186.58689565055067</v>
          </cell>
          <cell r="AO28" t="str">
            <v>Mason City, IA</v>
          </cell>
          <cell r="AP28">
            <v>9360</v>
          </cell>
          <cell r="AQ28">
            <v>313</v>
          </cell>
          <cell r="AR28">
            <v>14.952076677316294</v>
          </cell>
          <cell r="AS28">
            <v>2968284</v>
          </cell>
          <cell r="AT28">
            <v>317.12435897435898</v>
          </cell>
          <cell r="AU28">
            <v>12976</v>
          </cell>
          <cell r="AV28">
            <v>313</v>
          </cell>
          <cell r="AW28">
            <v>20.728434504792332</v>
          </cell>
          <cell r="AX28">
            <v>3044868</v>
          </cell>
          <cell r="AY28">
            <v>234.65382244143032</v>
          </cell>
          <cell r="AZ28">
            <v>15279</v>
          </cell>
          <cell r="BA28">
            <v>313</v>
          </cell>
          <cell r="BB28">
            <v>24.407348242811501</v>
          </cell>
          <cell r="BC28">
            <v>2740470</v>
          </cell>
          <cell r="BD28">
            <v>179.36186923227959</v>
          </cell>
          <cell r="BE28" t="e">
            <v>#REF!</v>
          </cell>
          <cell r="BF28" t="e">
            <v>#REF!</v>
          </cell>
          <cell r="BG28" t="e">
            <v>#REF!</v>
          </cell>
          <cell r="BH28" t="e">
            <v>#REF!</v>
          </cell>
          <cell r="BI28" t="e">
            <v>#REF!</v>
          </cell>
          <cell r="BJ28" t="str">
            <v>MCW</v>
          </cell>
        </row>
        <row r="29">
          <cell r="D29" t="str">
            <v>Burlington</v>
          </cell>
          <cell r="E29">
            <v>6637685</v>
          </cell>
          <cell r="F29" t="str">
            <v>Rate increases July</v>
          </cell>
          <cell r="G29">
            <v>0.97</v>
          </cell>
          <cell r="H29">
            <v>6842974.2268041242</v>
          </cell>
          <cell r="I29" t="str">
            <v>Contour</v>
          </cell>
          <cell r="J29" t="str">
            <v>DOT-OST-2001-8731</v>
          </cell>
          <cell r="K29">
            <v>45839</v>
          </cell>
          <cell r="L29">
            <v>46568</v>
          </cell>
          <cell r="M29" t="str">
            <v>MM</v>
          </cell>
          <cell r="N29" t="str">
            <v>2025-4-9</v>
          </cell>
          <cell r="O29" t="str">
            <v>ORD</v>
          </cell>
          <cell r="P29" t="str">
            <v>EMB-135</v>
          </cell>
          <cell r="Q29">
            <v>30</v>
          </cell>
          <cell r="R29">
            <v>2</v>
          </cell>
          <cell r="S29">
            <v>12</v>
          </cell>
          <cell r="T29" t="str">
            <v>M</v>
          </cell>
          <cell r="U29">
            <v>12801</v>
          </cell>
          <cell r="V29">
            <v>313</v>
          </cell>
          <cell r="W29">
            <v>20.448881789137381</v>
          </cell>
          <cell r="X29">
            <v>2218424</v>
          </cell>
          <cell r="Y29">
            <v>173.3008358721975</v>
          </cell>
          <cell r="Z29">
            <v>14449</v>
          </cell>
          <cell r="AA29">
            <v>313</v>
          </cell>
          <cell r="AB29">
            <v>23.081469648562301</v>
          </cell>
          <cell r="AC29">
            <v>2366553</v>
          </cell>
          <cell r="AD29">
            <v>163.78662883244516</v>
          </cell>
          <cell r="AE29">
            <v>16420</v>
          </cell>
          <cell r="AF29">
            <v>313</v>
          </cell>
          <cell r="AG29">
            <v>26.230031948881788</v>
          </cell>
          <cell r="AH29">
            <v>2454797</v>
          </cell>
          <cell r="AI29">
            <v>149.50042630937881</v>
          </cell>
          <cell r="AJ29">
            <v>15884</v>
          </cell>
          <cell r="AK29">
            <v>313</v>
          </cell>
          <cell r="AL29">
            <v>25.373801916932909</v>
          </cell>
          <cell r="AM29">
            <v>2498992</v>
          </cell>
          <cell r="AN29">
            <v>157.32762528330395</v>
          </cell>
          <cell r="AO29" t="str">
            <v>Burlington, IA</v>
          </cell>
          <cell r="AP29">
            <v>8014</v>
          </cell>
          <cell r="AQ29">
            <v>313</v>
          </cell>
          <cell r="AR29">
            <v>12.801916932907348</v>
          </cell>
          <cell r="AS29">
            <v>2481374</v>
          </cell>
          <cell r="AT29">
            <v>309.62989767906163</v>
          </cell>
          <cell r="AU29">
            <v>6214</v>
          </cell>
          <cell r="AV29">
            <v>313</v>
          </cell>
          <cell r="AW29">
            <v>9.9265175718849843</v>
          </cell>
          <cell r="AX29">
            <v>2471976</v>
          </cell>
          <cell r="AY29">
            <v>397.80753138075312</v>
          </cell>
          <cell r="AZ29">
            <v>7608</v>
          </cell>
          <cell r="BA29">
            <v>313</v>
          </cell>
          <cell r="BB29">
            <v>12.15335463258786</v>
          </cell>
          <cell r="BC29">
            <v>2203283</v>
          </cell>
          <cell r="BD29">
            <v>289.60081493165092</v>
          </cell>
          <cell r="BE29" t="e">
            <v>#REF!</v>
          </cell>
          <cell r="BF29" t="e">
            <v>#REF!</v>
          </cell>
          <cell r="BG29" t="e">
            <v>#REF!</v>
          </cell>
          <cell r="BH29" t="e">
            <v>#REF!</v>
          </cell>
          <cell r="BI29" t="e">
            <v>#REF!</v>
          </cell>
          <cell r="BJ29" t="str">
            <v>BRL</v>
          </cell>
        </row>
        <row r="30">
          <cell r="D30" t="str">
            <v>Marion</v>
          </cell>
          <cell r="E30">
            <v>5819337</v>
          </cell>
          <cell r="F30" t="str">
            <v>Rate increases every August</v>
          </cell>
          <cell r="G30">
            <v>0.98</v>
          </cell>
          <cell r="H30">
            <v>5938098.9795918372</v>
          </cell>
          <cell r="I30" t="str">
            <v>Contour</v>
          </cell>
          <cell r="J30" t="str">
            <v>DOT-OST-2000-7881</v>
          </cell>
          <cell r="K30">
            <v>45139</v>
          </cell>
          <cell r="L30">
            <v>46234</v>
          </cell>
          <cell r="M30" t="str">
            <v>MM</v>
          </cell>
          <cell r="N30" t="str">
            <v>2023-4-8</v>
          </cell>
          <cell r="O30" t="str">
            <v>BNA/ORD</v>
          </cell>
          <cell r="P30" t="str">
            <v>ERJ-135</v>
          </cell>
          <cell r="Q30">
            <v>30</v>
          </cell>
          <cell r="R30">
            <v>2</v>
          </cell>
          <cell r="S30">
            <v>12</v>
          </cell>
          <cell r="T30" t="str">
            <v>T</v>
          </cell>
          <cell r="U30">
            <v>18112</v>
          </cell>
          <cell r="V30">
            <v>313</v>
          </cell>
          <cell r="W30">
            <v>28.932907348242811</v>
          </cell>
          <cell r="X30">
            <v>2562819</v>
          </cell>
          <cell r="Y30">
            <v>141.49839885159011</v>
          </cell>
          <cell r="Z30">
            <v>18811</v>
          </cell>
          <cell r="AA30">
            <v>313</v>
          </cell>
          <cell r="AB30">
            <v>30.049520766773163</v>
          </cell>
          <cell r="AC30">
            <v>2726041</v>
          </cell>
          <cell r="AD30">
            <v>144.91738876189464</v>
          </cell>
          <cell r="AE30">
            <v>20291</v>
          </cell>
          <cell r="AF30">
            <v>313</v>
          </cell>
          <cell r="AG30">
            <v>32.41373801916933</v>
          </cell>
          <cell r="AH30">
            <v>2893448</v>
          </cell>
          <cell r="AI30">
            <v>142.59760484944064</v>
          </cell>
          <cell r="AJ30">
            <v>19345</v>
          </cell>
          <cell r="AK30">
            <v>313</v>
          </cell>
          <cell r="AL30">
            <v>30.902555910543132</v>
          </cell>
          <cell r="AM30">
            <v>3000658</v>
          </cell>
          <cell r="AN30">
            <v>155.11284569656243</v>
          </cell>
          <cell r="AO30" t="str">
            <v>Marion/Herrin, IL</v>
          </cell>
          <cell r="AP30">
            <v>12857</v>
          </cell>
          <cell r="AQ30">
            <v>313</v>
          </cell>
          <cell r="AR30">
            <v>20.538338658146966</v>
          </cell>
          <cell r="AS30">
            <v>3008371</v>
          </cell>
          <cell r="AT30">
            <v>233.98701096678852</v>
          </cell>
          <cell r="AU30">
            <v>14841</v>
          </cell>
          <cell r="AV30">
            <v>313</v>
          </cell>
          <cell r="AW30">
            <v>23.707667731629392</v>
          </cell>
          <cell r="AX30">
            <v>3077112</v>
          </cell>
          <cell r="AY30">
            <v>207.33858904386497</v>
          </cell>
          <cell r="AZ30">
            <v>17828</v>
          </cell>
          <cell r="BA30">
            <v>313</v>
          </cell>
          <cell r="BB30">
            <v>28.47923322683706</v>
          </cell>
          <cell r="BC30">
            <v>2932715</v>
          </cell>
          <cell r="BD30">
            <v>164.50050482387255</v>
          </cell>
          <cell r="BE30" t="e">
            <v>#REF!</v>
          </cell>
          <cell r="BF30" t="e">
            <v>#REF!</v>
          </cell>
          <cell r="BG30" t="e">
            <v>#REF!</v>
          </cell>
          <cell r="BH30" t="e">
            <v>#REF!</v>
          </cell>
          <cell r="BI30" t="e">
            <v>#REF!</v>
          </cell>
          <cell r="BJ30" t="str">
            <v>MWA</v>
          </cell>
        </row>
        <row r="31">
          <cell r="D31" t="str">
            <v>Quincy</v>
          </cell>
          <cell r="E31">
            <v>4292438</v>
          </cell>
          <cell r="F31" t="str">
            <v>Rate increases every December</v>
          </cell>
          <cell r="G31">
            <v>0.98499999999999999</v>
          </cell>
          <cell r="H31">
            <v>4357805.0761421323</v>
          </cell>
          <cell r="I31" t="str">
            <v>Southern</v>
          </cell>
          <cell r="J31" t="str">
            <v>DOT-OST-2003-14492</v>
          </cell>
          <cell r="K31">
            <v>44896</v>
          </cell>
          <cell r="L31">
            <v>46356</v>
          </cell>
          <cell r="M31" t="str">
            <v>MM</v>
          </cell>
          <cell r="N31" t="str">
            <v>2022-10-15</v>
          </cell>
          <cell r="O31" t="str">
            <v>ORD/STL</v>
          </cell>
          <cell r="P31" t="str">
            <v>Caravan</v>
          </cell>
          <cell r="Q31">
            <v>9</v>
          </cell>
          <cell r="R31">
            <v>6</v>
          </cell>
          <cell r="S31">
            <v>36</v>
          </cell>
          <cell r="T31" t="str">
            <v>S</v>
          </cell>
          <cell r="U31">
            <v>15722</v>
          </cell>
          <cell r="V31">
            <v>313</v>
          </cell>
          <cell r="W31">
            <v>25.115015974440894</v>
          </cell>
          <cell r="X31">
            <v>2431286</v>
          </cell>
          <cell r="Y31">
            <v>154.6422846966035</v>
          </cell>
          <cell r="Z31">
            <v>15182</v>
          </cell>
          <cell r="AA31">
            <v>313</v>
          </cell>
          <cell r="AB31">
            <v>24.252396166134186</v>
          </cell>
          <cell r="AC31">
            <v>2628140</v>
          </cell>
          <cell r="AD31">
            <v>173.10894480305626</v>
          </cell>
          <cell r="AE31">
            <v>17981</v>
          </cell>
          <cell r="AF31">
            <v>313</v>
          </cell>
          <cell r="AG31">
            <v>28.723642172523963</v>
          </cell>
          <cell r="AH31">
            <v>2541611</v>
          </cell>
          <cell r="AI31">
            <v>141.3498136922307</v>
          </cell>
          <cell r="AJ31">
            <v>19425</v>
          </cell>
          <cell r="AK31">
            <v>313</v>
          </cell>
          <cell r="AL31">
            <v>31.030351437699679</v>
          </cell>
          <cell r="AM31">
            <v>2491404</v>
          </cell>
          <cell r="AN31">
            <v>128.25760617760616</v>
          </cell>
          <cell r="AO31" t="str">
            <v>Quincy, IL</v>
          </cell>
          <cell r="AP31">
            <v>12579</v>
          </cell>
          <cell r="AQ31">
            <v>313</v>
          </cell>
          <cell r="AR31">
            <v>20.094249201277954</v>
          </cell>
          <cell r="AS31">
            <v>3081016</v>
          </cell>
          <cell r="AT31">
            <v>244.93330153430321</v>
          </cell>
          <cell r="AU31">
            <v>13285</v>
          </cell>
          <cell r="AV31">
            <v>313</v>
          </cell>
          <cell r="AW31">
            <v>21.222044728434504</v>
          </cell>
          <cell r="AX31">
            <v>3158160</v>
          </cell>
          <cell r="AY31">
            <v>237.72374858863381</v>
          </cell>
          <cell r="AZ31">
            <v>11919</v>
          </cell>
          <cell r="BA31">
            <v>313</v>
          </cell>
          <cell r="BB31">
            <v>19.039936102236421</v>
          </cell>
          <cell r="BC31">
            <v>2726708</v>
          </cell>
          <cell r="BD31">
            <v>228.76986324356071</v>
          </cell>
          <cell r="BE31" t="e">
            <v>#REF!</v>
          </cell>
          <cell r="BF31" t="e">
            <v>#REF!</v>
          </cell>
          <cell r="BG31" t="e">
            <v>#REF!</v>
          </cell>
          <cell r="BH31" t="e">
            <v>#REF!</v>
          </cell>
          <cell r="BI31" t="e">
            <v>#REF!</v>
          </cell>
          <cell r="BJ31" t="str">
            <v>UIN</v>
          </cell>
        </row>
        <row r="32">
          <cell r="D32" t="str">
            <v>Decatur</v>
          </cell>
          <cell r="E32">
            <v>6120951</v>
          </cell>
          <cell r="F32" t="str">
            <v>Rate increases each January</v>
          </cell>
          <cell r="G32">
            <v>0.97</v>
          </cell>
          <cell r="H32">
            <v>6310258.7628865978</v>
          </cell>
          <cell r="I32" t="str">
            <v>SkyWest</v>
          </cell>
          <cell r="J32" t="str">
            <v>DOT-OST-2006-23929</v>
          </cell>
          <cell r="K32">
            <v>45647</v>
          </cell>
          <cell r="L32">
            <v>47118</v>
          </cell>
          <cell r="M32" t="str">
            <v>MM</v>
          </cell>
          <cell r="N32" t="str">
            <v>2024-12-12</v>
          </cell>
          <cell r="O32" t="str">
            <v>ORD</v>
          </cell>
          <cell r="P32" t="str">
            <v>CRJ-200</v>
          </cell>
          <cell r="Q32">
            <v>50</v>
          </cell>
          <cell r="R32">
            <v>2</v>
          </cell>
          <cell r="S32">
            <v>12</v>
          </cell>
          <cell r="T32" t="str">
            <v>T</v>
          </cell>
          <cell r="U32">
            <v>15518</v>
          </cell>
          <cell r="V32">
            <v>313</v>
          </cell>
          <cell r="W32">
            <v>24.789137380191693</v>
          </cell>
          <cell r="X32">
            <v>2852426</v>
          </cell>
          <cell r="Y32">
            <v>183.8140224255703</v>
          </cell>
          <cell r="Z32">
            <v>15818</v>
          </cell>
          <cell r="AA32">
            <v>313</v>
          </cell>
          <cell r="AB32">
            <v>25.268370607028753</v>
          </cell>
          <cell r="AC32">
            <v>2960580</v>
          </cell>
          <cell r="AD32">
            <v>187.16525477304336</v>
          </cell>
          <cell r="AE32">
            <v>17348</v>
          </cell>
          <cell r="AF32">
            <v>313</v>
          </cell>
          <cell r="AG32">
            <v>27.712460063897762</v>
          </cell>
          <cell r="AH32">
            <v>2971374</v>
          </cell>
          <cell r="AI32">
            <v>171.2804934286373</v>
          </cell>
          <cell r="AJ32">
            <v>17066</v>
          </cell>
          <cell r="AK32">
            <v>313</v>
          </cell>
          <cell r="AL32">
            <v>27.261980830670925</v>
          </cell>
          <cell r="AM32">
            <v>3065077</v>
          </cell>
          <cell r="AN32">
            <v>179.60137114731043</v>
          </cell>
          <cell r="AO32" t="str">
            <v>Decatur, IL</v>
          </cell>
          <cell r="AP32">
            <v>9143</v>
          </cell>
          <cell r="AQ32">
            <v>313</v>
          </cell>
          <cell r="AR32">
            <v>14.605431309904153</v>
          </cell>
          <cell r="AS32">
            <v>2909272</v>
          </cell>
          <cell r="AT32">
            <v>318.19665317729408</v>
          </cell>
          <cell r="AU32">
            <v>13342</v>
          </cell>
          <cell r="AV32">
            <v>313</v>
          </cell>
          <cell r="AW32">
            <v>21.313099041533548</v>
          </cell>
          <cell r="AX32">
            <v>3019598</v>
          </cell>
          <cell r="AY32">
            <v>226.32274021885775</v>
          </cell>
          <cell r="AZ32">
            <v>20570</v>
          </cell>
          <cell r="BA32">
            <v>313</v>
          </cell>
          <cell r="BB32">
            <v>32.859424920127793</v>
          </cell>
          <cell r="BC32">
            <v>3359586</v>
          </cell>
          <cell r="BD32">
            <v>163.32455031599417</v>
          </cell>
          <cell r="BE32" t="e">
            <v>#REF!</v>
          </cell>
          <cell r="BF32" t="e">
            <v>#REF!</v>
          </cell>
          <cell r="BG32" t="e">
            <v>#REF!</v>
          </cell>
          <cell r="BH32" t="e">
            <v>#REF!</v>
          </cell>
          <cell r="BI32" t="e">
            <v>#REF!</v>
          </cell>
          <cell r="BJ32" t="str">
            <v>DEC</v>
          </cell>
        </row>
        <row r="33">
          <cell r="D33" t="str">
            <v>Garden City</v>
          </cell>
          <cell r="E33">
            <v>5897640</v>
          </cell>
          <cell r="G33">
            <v>0.99</v>
          </cell>
          <cell r="H33">
            <v>5957212.1212121211</v>
          </cell>
          <cell r="I33" t="str">
            <v xml:space="preserve">American </v>
          </cell>
          <cell r="J33" t="str">
            <v>DOT-OST-1998-3503</v>
          </cell>
          <cell r="K33">
            <v>45505</v>
          </cell>
          <cell r="L33">
            <v>46234</v>
          </cell>
          <cell r="M33" t="str">
            <v>MG</v>
          </cell>
          <cell r="N33" t="str">
            <v>2024-7-9</v>
          </cell>
          <cell r="O33" t="str">
            <v>DFW</v>
          </cell>
          <cell r="P33" t="str">
            <v>ERJ-145</v>
          </cell>
          <cell r="Q33">
            <v>50</v>
          </cell>
          <cell r="R33">
            <v>2</v>
          </cell>
          <cell r="S33">
            <v>14</v>
          </cell>
          <cell r="T33" t="str">
            <v>T</v>
          </cell>
          <cell r="U33">
            <v>52642</v>
          </cell>
          <cell r="V33">
            <v>313</v>
          </cell>
          <cell r="W33">
            <v>84.092651757188492</v>
          </cell>
          <cell r="X33">
            <v>1357800</v>
          </cell>
          <cell r="Y33">
            <v>25.793092967592418</v>
          </cell>
          <cell r="Z33">
            <v>53941</v>
          </cell>
          <cell r="AA33">
            <v>313</v>
          </cell>
          <cell r="AB33">
            <v>86.167731629392975</v>
          </cell>
          <cell r="AC33">
            <v>961632</v>
          </cell>
          <cell r="AD33">
            <v>17.827478170593796</v>
          </cell>
          <cell r="AE33">
            <v>51529</v>
          </cell>
          <cell r="AF33">
            <v>313</v>
          </cell>
          <cell r="AG33">
            <v>82.314696485623003</v>
          </cell>
          <cell r="AH33">
            <v>953592</v>
          </cell>
          <cell r="AI33">
            <v>18.505928700343496</v>
          </cell>
          <cell r="AJ33">
            <v>48001</v>
          </cell>
          <cell r="AK33">
            <v>313</v>
          </cell>
          <cell r="AL33">
            <v>76.678913738019176</v>
          </cell>
          <cell r="AM33">
            <v>879912</v>
          </cell>
          <cell r="AN33">
            <v>18.331118101706213</v>
          </cell>
          <cell r="AO33" t="str">
            <v>Garden City, KS</v>
          </cell>
          <cell r="AP33">
            <v>35082</v>
          </cell>
          <cell r="AQ33">
            <v>313</v>
          </cell>
          <cell r="AR33">
            <v>56.04153354632588</v>
          </cell>
          <cell r="AS33">
            <v>814773</v>
          </cell>
          <cell r="AT33">
            <v>23.224816145031639</v>
          </cell>
          <cell r="AU33">
            <v>48758</v>
          </cell>
          <cell r="AV33">
            <v>313</v>
          </cell>
          <cell r="AW33">
            <v>77.888178913738017</v>
          </cell>
          <cell r="AX33">
            <v>770028</v>
          </cell>
          <cell r="AY33">
            <v>15.792854505927233</v>
          </cell>
          <cell r="AZ33">
            <v>59012</v>
          </cell>
          <cell r="BA33">
            <v>313</v>
          </cell>
          <cell r="BB33">
            <v>94.268370607028757</v>
          </cell>
          <cell r="BC33">
            <v>852854</v>
          </cell>
          <cell r="BD33">
            <v>14.45221310919813</v>
          </cell>
          <cell r="BE33" t="e">
            <v>#REF!</v>
          </cell>
          <cell r="BF33" t="e">
            <v>#REF!</v>
          </cell>
          <cell r="BG33" t="e">
            <v>#REF!</v>
          </cell>
          <cell r="BH33" t="e">
            <v>#REF!</v>
          </cell>
          <cell r="BI33" t="e">
            <v>#REF!</v>
          </cell>
          <cell r="BJ33" t="str">
            <v>GCK</v>
          </cell>
        </row>
        <row r="34">
          <cell r="D34" t="str">
            <v>Salina</v>
          </cell>
          <cell r="E34">
            <v>6375463</v>
          </cell>
          <cell r="F34" t="str">
            <v>Rate increases every January</v>
          </cell>
          <cell r="G34">
            <v>0.97</v>
          </cell>
          <cell r="H34">
            <v>6572642.2680412373</v>
          </cell>
          <cell r="I34" t="str">
            <v>SkyWest</v>
          </cell>
          <cell r="J34" t="str">
            <v>DOT-OST-2002-11376</v>
          </cell>
          <cell r="K34">
            <v>45292</v>
          </cell>
          <cell r="L34">
            <v>46387</v>
          </cell>
          <cell r="M34" t="str">
            <v>MM</v>
          </cell>
          <cell r="N34" t="str">
            <v>2023-12-18</v>
          </cell>
          <cell r="O34" t="str">
            <v>DEN/ORD</v>
          </cell>
          <cell r="P34" t="str">
            <v>CRJ-200</v>
          </cell>
          <cell r="Q34">
            <v>50</v>
          </cell>
          <cell r="R34">
            <v>2</v>
          </cell>
          <cell r="S34">
            <v>12</v>
          </cell>
          <cell r="T34" t="str">
            <v>T</v>
          </cell>
          <cell r="U34">
            <v>3227</v>
          </cell>
          <cell r="V34">
            <v>184</v>
          </cell>
          <cell r="W34">
            <v>8.7690217391304355</v>
          </cell>
          <cell r="X34">
            <v>762982</v>
          </cell>
          <cell r="Y34">
            <v>236.43693833281685</v>
          </cell>
          <cell r="Z34">
            <v>16561</v>
          </cell>
          <cell r="AA34">
            <v>313</v>
          </cell>
          <cell r="AB34">
            <v>26.455271565495206</v>
          </cell>
          <cell r="AC34">
            <v>1965026</v>
          </cell>
          <cell r="AD34">
            <v>118.6538252520983</v>
          </cell>
          <cell r="AE34">
            <v>20292</v>
          </cell>
          <cell r="AF34">
            <v>302</v>
          </cell>
          <cell r="AG34">
            <v>33.596026490066222</v>
          </cell>
          <cell r="AH34">
            <v>2235890</v>
          </cell>
          <cell r="AI34">
            <v>110.18578750246402</v>
          </cell>
          <cell r="AJ34">
            <v>29830</v>
          </cell>
          <cell r="AK34">
            <v>313</v>
          </cell>
          <cell r="AL34">
            <v>47.651757188498401</v>
          </cell>
          <cell r="AM34">
            <v>2995127</v>
          </cell>
          <cell r="AN34">
            <v>100.40653704324505</v>
          </cell>
          <cell r="AO34" t="str">
            <v>Salina, KS</v>
          </cell>
          <cell r="AP34">
            <v>16519</v>
          </cell>
          <cell r="AQ34">
            <v>313</v>
          </cell>
          <cell r="AR34">
            <v>26.38817891373802</v>
          </cell>
          <cell r="AS34">
            <v>3086554</v>
          </cell>
          <cell r="AT34">
            <v>186.84871965615352</v>
          </cell>
          <cell r="AU34">
            <v>28170</v>
          </cell>
          <cell r="AV34">
            <v>313</v>
          </cell>
          <cell r="AW34">
            <v>45</v>
          </cell>
          <cell r="AX34">
            <v>3418983</v>
          </cell>
          <cell r="AY34">
            <v>121.36964856230031</v>
          </cell>
          <cell r="AZ34">
            <v>38805</v>
          </cell>
          <cell r="BA34">
            <v>313</v>
          </cell>
          <cell r="BB34">
            <v>61.988817891373799</v>
          </cell>
          <cell r="BC34">
            <v>3416250</v>
          </cell>
          <cell r="BD34">
            <v>88.036335523772706</v>
          </cell>
          <cell r="BE34" t="e">
            <v>#REF!</v>
          </cell>
          <cell r="BF34" t="e">
            <v>#REF!</v>
          </cell>
          <cell r="BG34" t="e">
            <v>#REF!</v>
          </cell>
          <cell r="BH34" t="e">
            <v>#REF!</v>
          </cell>
          <cell r="BI34" t="e">
            <v>#REF!</v>
          </cell>
          <cell r="BJ34" t="str">
            <v>SLN</v>
          </cell>
        </row>
        <row r="35">
          <cell r="D35" t="str">
            <v>Dodge City</v>
          </cell>
          <cell r="E35">
            <v>7361734</v>
          </cell>
          <cell r="F35" t="str">
            <v xml:space="preserve">Rate increases every May </v>
          </cell>
          <cell r="G35">
            <v>0.97</v>
          </cell>
          <cell r="H35">
            <v>7589416.4948453614</v>
          </cell>
          <cell r="I35" t="str">
            <v>SkyWest</v>
          </cell>
          <cell r="J35" t="str">
            <v>DOT-OST-1998-3502</v>
          </cell>
          <cell r="K35">
            <v>45413</v>
          </cell>
          <cell r="L35">
            <v>46507</v>
          </cell>
          <cell r="M35" t="str">
            <v>MG</v>
          </cell>
          <cell r="N35" t="str">
            <v>2025-5-4</v>
          </cell>
          <cell r="O35" t="str">
            <v>DEN</v>
          </cell>
          <cell r="P35" t="str">
            <v>CRJ-200</v>
          </cell>
          <cell r="Q35">
            <v>50</v>
          </cell>
          <cell r="R35">
            <v>2</v>
          </cell>
          <cell r="S35">
            <v>12</v>
          </cell>
          <cell r="T35" t="str">
            <v>T</v>
          </cell>
          <cell r="U35">
            <v>3592</v>
          </cell>
          <cell r="V35">
            <v>313</v>
          </cell>
          <cell r="W35">
            <v>5.7380191693290739</v>
          </cell>
          <cell r="X35">
            <v>1686570</v>
          </cell>
          <cell r="Y35">
            <v>469.53507795100222</v>
          </cell>
          <cell r="Z35">
            <v>2957</v>
          </cell>
          <cell r="AA35">
            <v>295.71428571428572</v>
          </cell>
          <cell r="AB35">
            <v>4.9997584541062796</v>
          </cell>
          <cell r="AC35">
            <v>1371930</v>
          </cell>
          <cell r="AD35">
            <v>463.96009469056474</v>
          </cell>
          <cell r="AE35">
            <v>5445</v>
          </cell>
          <cell r="AF35">
            <v>273</v>
          </cell>
          <cell r="AG35">
            <v>9.9725274725274726</v>
          </cell>
          <cell r="AH35">
            <v>2659604</v>
          </cell>
          <cell r="AI35">
            <v>488.44885215794307</v>
          </cell>
          <cell r="AJ35">
            <v>9219</v>
          </cell>
          <cell r="AK35">
            <v>313</v>
          </cell>
          <cell r="AL35">
            <v>14.726837060702875</v>
          </cell>
          <cell r="AM35">
            <v>3590860</v>
          </cell>
          <cell r="AN35">
            <v>389.50645406226272</v>
          </cell>
          <cell r="AO35" t="str">
            <v>Dodge City, KS</v>
          </cell>
          <cell r="AP35">
            <v>6384</v>
          </cell>
          <cell r="AQ35">
            <v>313</v>
          </cell>
          <cell r="AR35">
            <v>10.198083067092652</v>
          </cell>
          <cell r="AS35">
            <v>3570925</v>
          </cell>
          <cell r="AT35">
            <v>559.35541979949869</v>
          </cell>
          <cell r="AU35">
            <v>13065</v>
          </cell>
          <cell r="AV35">
            <v>313</v>
          </cell>
          <cell r="AW35">
            <v>20.870607028753994</v>
          </cell>
          <cell r="AX35">
            <v>3883782</v>
          </cell>
          <cell r="AY35">
            <v>297.26613088404133</v>
          </cell>
          <cell r="AZ35">
            <v>14158</v>
          </cell>
          <cell r="BA35">
            <v>313</v>
          </cell>
          <cell r="BB35">
            <v>22.616613418530353</v>
          </cell>
          <cell r="BC35">
            <v>3784038</v>
          </cell>
          <cell r="BD35">
            <v>267.27207232659981</v>
          </cell>
          <cell r="BE35" t="e">
            <v>#REF!</v>
          </cell>
          <cell r="BF35" t="e">
            <v>#REF!</v>
          </cell>
          <cell r="BG35" t="e">
            <v>#REF!</v>
          </cell>
          <cell r="BH35" t="e">
            <v>#REF!</v>
          </cell>
          <cell r="BI35" t="e">
            <v>#REF!</v>
          </cell>
          <cell r="BJ35" t="str">
            <v>DDC</v>
          </cell>
        </row>
        <row r="36">
          <cell r="D36" t="str">
            <v>Hays</v>
          </cell>
          <cell r="E36">
            <v>6444571</v>
          </cell>
          <cell r="F36" t="str">
            <v xml:space="preserve">Rate increases every May </v>
          </cell>
          <cell r="G36">
            <v>0.97</v>
          </cell>
          <cell r="H36">
            <v>6643887.6288659796</v>
          </cell>
          <cell r="I36" t="str">
            <v>SkyWest</v>
          </cell>
          <cell r="J36" t="str">
            <v>DOT-OST-1998-3497</v>
          </cell>
          <cell r="K36">
            <v>45413</v>
          </cell>
          <cell r="L36">
            <v>46507</v>
          </cell>
          <cell r="M36" t="str">
            <v>MG</v>
          </cell>
          <cell r="N36" t="str">
            <v>2024-5-1</v>
          </cell>
          <cell r="O36" t="str">
            <v>DEN</v>
          </cell>
          <cell r="P36" t="str">
            <v>CRJ-200</v>
          </cell>
          <cell r="Q36">
            <v>50</v>
          </cell>
          <cell r="R36">
            <v>2</v>
          </cell>
          <cell r="S36">
            <v>12</v>
          </cell>
          <cell r="T36" t="str">
            <v>T</v>
          </cell>
          <cell r="U36">
            <v>15612</v>
          </cell>
          <cell r="V36">
            <v>313</v>
          </cell>
          <cell r="W36">
            <v>24.939297124600639</v>
          </cell>
          <cell r="X36">
            <v>2431497</v>
          </cell>
          <cell r="Y36">
            <v>155.74538816295157</v>
          </cell>
          <cell r="Z36">
            <v>18980</v>
          </cell>
          <cell r="AA36">
            <v>313</v>
          </cell>
          <cell r="AB36">
            <v>30.319488817891372</v>
          </cell>
          <cell r="AC36">
            <v>3450564</v>
          </cell>
          <cell r="AD36">
            <v>181.8</v>
          </cell>
          <cell r="AE36">
            <v>22862</v>
          </cell>
          <cell r="AF36">
            <v>313</v>
          </cell>
          <cell r="AG36">
            <v>36.52076677316294</v>
          </cell>
          <cell r="AH36">
            <v>3419262</v>
          </cell>
          <cell r="AI36">
            <v>149.56093080220452</v>
          </cell>
          <cell r="AJ36">
            <v>31301</v>
          </cell>
          <cell r="AK36">
            <v>313</v>
          </cell>
          <cell r="AL36">
            <v>50.001597444089455</v>
          </cell>
          <cell r="AM36">
            <v>3062246</v>
          </cell>
          <cell r="AN36">
            <v>97.832209833551644</v>
          </cell>
          <cell r="AO36" t="str">
            <v>Hays, KS</v>
          </cell>
          <cell r="AP36">
            <v>18082</v>
          </cell>
          <cell r="AQ36">
            <v>313</v>
          </cell>
          <cell r="AR36">
            <v>28.884984025559106</v>
          </cell>
          <cell r="AS36">
            <v>3014997</v>
          </cell>
          <cell r="AT36">
            <v>166.74023891162483</v>
          </cell>
          <cell r="AU36">
            <v>17739</v>
          </cell>
          <cell r="AV36">
            <v>313</v>
          </cell>
          <cell r="AW36">
            <v>28.337060702875398</v>
          </cell>
          <cell r="AX36">
            <v>3256024</v>
          </cell>
          <cell r="AY36">
            <v>183.55172219403573</v>
          </cell>
          <cell r="AZ36">
            <v>20768</v>
          </cell>
          <cell r="BA36">
            <v>313</v>
          </cell>
          <cell r="BB36">
            <v>33.175718849840258</v>
          </cell>
          <cell r="BC36">
            <v>3660480</v>
          </cell>
          <cell r="BD36">
            <v>176.25577812018491</v>
          </cell>
          <cell r="BE36" t="e">
            <v>#REF!</v>
          </cell>
          <cell r="BF36" t="e">
            <v>#REF!</v>
          </cell>
          <cell r="BG36" t="e">
            <v>#REF!</v>
          </cell>
          <cell r="BH36" t="e">
            <v>#REF!</v>
          </cell>
          <cell r="BI36" t="e">
            <v>#REF!</v>
          </cell>
          <cell r="BJ36" t="str">
            <v>HYS</v>
          </cell>
        </row>
        <row r="37">
          <cell r="D37" t="str">
            <v>Liberal</v>
          </cell>
          <cell r="E37">
            <v>6980762</v>
          </cell>
          <cell r="F37" t="str">
            <v xml:space="preserve">Rate increases every May </v>
          </cell>
          <cell r="G37">
            <v>0.97</v>
          </cell>
          <cell r="H37">
            <v>7196661.8556701029</v>
          </cell>
          <cell r="I37" t="str">
            <v>SkyWest</v>
          </cell>
          <cell r="J37" t="str">
            <v>DOT-OST-1998-3498</v>
          </cell>
          <cell r="K37">
            <v>45413</v>
          </cell>
          <cell r="L37">
            <v>46507</v>
          </cell>
          <cell r="M37" t="str">
            <v>MG</v>
          </cell>
          <cell r="N37" t="str">
            <v>2025-5-4</v>
          </cell>
          <cell r="O37" t="str">
            <v>DEN</v>
          </cell>
          <cell r="P37" t="str">
            <v>CRJ-200</v>
          </cell>
          <cell r="Q37">
            <v>50</v>
          </cell>
          <cell r="R37">
            <v>2</v>
          </cell>
          <cell r="S37">
            <v>12</v>
          </cell>
          <cell r="T37" t="str">
            <v>T</v>
          </cell>
          <cell r="U37">
            <v>4119</v>
          </cell>
          <cell r="V37">
            <v>313</v>
          </cell>
          <cell r="W37">
            <v>6.579872204472843</v>
          </cell>
          <cell r="X37">
            <v>1629380</v>
          </cell>
          <cell r="Y37">
            <v>395.57659626122847</v>
          </cell>
          <cell r="Z37">
            <v>2896</v>
          </cell>
          <cell r="AA37">
            <v>295.71428571428572</v>
          </cell>
          <cell r="AB37">
            <v>4.896618357487923</v>
          </cell>
          <cell r="AC37">
            <v>1397592</v>
          </cell>
          <cell r="AD37">
            <v>482.59392265193372</v>
          </cell>
          <cell r="AE37">
            <v>6826</v>
          </cell>
          <cell r="AF37">
            <v>237</v>
          </cell>
          <cell r="AG37">
            <v>14.40084388185654</v>
          </cell>
          <cell r="AH37">
            <v>2458130</v>
          </cell>
          <cell r="AI37">
            <v>360.11280398476413</v>
          </cell>
          <cell r="AJ37">
            <v>12532</v>
          </cell>
          <cell r="AK37">
            <v>313</v>
          </cell>
          <cell r="AL37">
            <v>20.019169329073481</v>
          </cell>
          <cell r="AM37">
            <v>3708650</v>
          </cell>
          <cell r="AN37">
            <v>295.93440791573573</v>
          </cell>
          <cell r="AO37" t="str">
            <v>Liberal, KS</v>
          </cell>
          <cell r="AP37">
            <v>8346</v>
          </cell>
          <cell r="AQ37">
            <v>313</v>
          </cell>
          <cell r="AR37">
            <v>13.332268370607029</v>
          </cell>
          <cell r="AS37">
            <v>3615288</v>
          </cell>
          <cell r="AT37">
            <v>433.176132278936</v>
          </cell>
          <cell r="AU37">
            <v>10411</v>
          </cell>
          <cell r="AV37">
            <v>313</v>
          </cell>
          <cell r="AW37">
            <v>16.630990415335464</v>
          </cell>
          <cell r="AX37">
            <v>3884976</v>
          </cell>
          <cell r="AY37">
            <v>373.16069541830757</v>
          </cell>
          <cell r="AZ37">
            <v>15995</v>
          </cell>
          <cell r="BA37">
            <v>313</v>
          </cell>
          <cell r="BB37">
            <v>25.551118210862619</v>
          </cell>
          <cell r="BC37">
            <v>3822416</v>
          </cell>
          <cell r="BD37">
            <v>238.97567989996875</v>
          </cell>
          <cell r="BE37" t="e">
            <v>#REF!</v>
          </cell>
          <cell r="BF37" t="e">
            <v>#REF!</v>
          </cell>
          <cell r="BG37" t="e">
            <v>#REF!</v>
          </cell>
          <cell r="BH37" t="e">
            <v>#REF!</v>
          </cell>
          <cell r="BI37" t="e">
            <v>#REF!</v>
          </cell>
          <cell r="BJ37" t="str">
            <v>LBL</v>
          </cell>
        </row>
        <row r="38">
          <cell r="D38" t="str">
            <v>Paducah</v>
          </cell>
          <cell r="E38">
            <v>6359523</v>
          </cell>
          <cell r="F38" t="str">
            <v>Order 2025-9-19</v>
          </cell>
          <cell r="G38">
            <v>0.99</v>
          </cell>
          <cell r="H38">
            <v>6423760.6060606064</v>
          </cell>
          <cell r="I38" t="str">
            <v>Contour</v>
          </cell>
          <cell r="J38" t="str">
            <v>DOT-OST-2009-0299</v>
          </cell>
          <cell r="K38">
            <v>44901</v>
          </cell>
          <cell r="L38">
            <v>45991</v>
          </cell>
          <cell r="M38" t="str">
            <v>SF</v>
          </cell>
          <cell r="N38" t="str">
            <v>2022-8-21</v>
          </cell>
          <cell r="O38" t="str">
            <v>CLT</v>
          </cell>
          <cell r="P38" t="str">
            <v>ERJ-135</v>
          </cell>
          <cell r="Q38">
            <v>30</v>
          </cell>
          <cell r="R38">
            <v>2</v>
          </cell>
          <cell r="S38">
            <v>12</v>
          </cell>
          <cell r="T38" t="str">
            <v>T</v>
          </cell>
          <cell r="U38">
            <v>40757</v>
          </cell>
          <cell r="V38">
            <v>313</v>
          </cell>
          <cell r="W38">
            <v>65.107028753993603</v>
          </cell>
          <cell r="X38">
            <v>2084285</v>
          </cell>
          <cell r="Y38">
            <v>51.139313492160859</v>
          </cell>
          <cell r="Z38">
            <v>42086</v>
          </cell>
          <cell r="AA38">
            <v>313</v>
          </cell>
          <cell r="AB38">
            <v>67.230031948881788</v>
          </cell>
          <cell r="AC38">
            <v>2127762</v>
          </cell>
          <cell r="AD38">
            <v>50.557477545977285</v>
          </cell>
          <cell r="AE38">
            <v>41124</v>
          </cell>
          <cell r="AF38">
            <v>313</v>
          </cell>
          <cell r="AG38">
            <v>65.693290734824288</v>
          </cell>
          <cell r="AH38">
            <v>2508888</v>
          </cell>
          <cell r="AI38">
            <v>61.007878611030058</v>
          </cell>
          <cell r="AJ38">
            <v>38539</v>
          </cell>
          <cell r="AK38">
            <v>313</v>
          </cell>
          <cell r="AL38">
            <v>61.563897763578275</v>
          </cell>
          <cell r="AM38">
            <v>2733012</v>
          </cell>
          <cell r="AN38">
            <v>70.915488206751604</v>
          </cell>
          <cell r="AO38" t="str">
            <v>Paducah, KY</v>
          </cell>
          <cell r="AP38">
            <v>19402</v>
          </cell>
          <cell r="AQ38">
            <v>313</v>
          </cell>
          <cell r="AR38">
            <v>30.993610223642172</v>
          </cell>
          <cell r="AS38">
            <v>2852153</v>
          </cell>
          <cell r="AT38">
            <v>147.00304092361611</v>
          </cell>
          <cell r="AU38">
            <v>21556</v>
          </cell>
          <cell r="AV38">
            <v>313</v>
          </cell>
          <cell r="AW38">
            <v>34.43450479233227</v>
          </cell>
          <cell r="AX38">
            <v>3268300</v>
          </cell>
          <cell r="AY38">
            <v>151.6190387827055</v>
          </cell>
          <cell r="AZ38">
            <v>31119</v>
          </cell>
          <cell r="BA38">
            <v>313</v>
          </cell>
          <cell r="BB38">
            <v>49.71086261980831</v>
          </cell>
          <cell r="BC38">
            <v>3935224</v>
          </cell>
          <cell r="BD38">
            <v>126.45727690478486</v>
          </cell>
          <cell r="BE38" t="e">
            <v>#REF!</v>
          </cell>
          <cell r="BF38" t="e">
            <v>#REF!</v>
          </cell>
          <cell r="BG38" t="e">
            <v>#REF!</v>
          </cell>
          <cell r="BH38" t="e">
            <v>#REF!</v>
          </cell>
          <cell r="BI38" t="e">
            <v>#REF!</v>
          </cell>
          <cell r="BJ38" t="str">
            <v>PAH</v>
          </cell>
        </row>
        <row r="39">
          <cell r="D39" t="str">
            <v>Owensboro</v>
          </cell>
          <cell r="E39">
            <v>5831399</v>
          </cell>
          <cell r="F39" t="str">
            <v>Rate increases every August; Original 2023-4-8</v>
          </cell>
          <cell r="G39">
            <v>0.98</v>
          </cell>
          <cell r="H39">
            <v>5950407.1428571427</v>
          </cell>
          <cell r="I39" t="str">
            <v>Contour</v>
          </cell>
          <cell r="J39" t="str">
            <v>DOT-OST-2000-7855</v>
          </cell>
          <cell r="K39">
            <v>45139</v>
          </cell>
          <cell r="L39">
            <v>46234</v>
          </cell>
          <cell r="M39" t="str">
            <v>MM</v>
          </cell>
          <cell r="N39" t="str">
            <v>2023-5-19</v>
          </cell>
          <cell r="O39" t="str">
            <v>CLT/ORD</v>
          </cell>
          <cell r="P39" t="str">
            <v>ERJ-135</v>
          </cell>
          <cell r="Q39">
            <v>30</v>
          </cell>
          <cell r="R39">
            <v>2</v>
          </cell>
          <cell r="S39">
            <v>12</v>
          </cell>
          <cell r="T39" t="str">
            <v>T</v>
          </cell>
          <cell r="U39">
            <v>7815</v>
          </cell>
          <cell r="V39">
            <v>313</v>
          </cell>
          <cell r="W39">
            <v>12.484025559105431</v>
          </cell>
          <cell r="X39">
            <v>1867985</v>
          </cell>
          <cell r="Y39">
            <v>239.0255918106206</v>
          </cell>
          <cell r="Z39">
            <v>9204</v>
          </cell>
          <cell r="AA39">
            <v>313</v>
          </cell>
          <cell r="AB39">
            <v>14.702875399361023</v>
          </cell>
          <cell r="AC39">
            <v>2006487</v>
          </cell>
          <cell r="AD39">
            <v>218.001629726206</v>
          </cell>
          <cell r="AE39">
            <v>10432</v>
          </cell>
          <cell r="AF39">
            <v>313</v>
          </cell>
          <cell r="AG39">
            <v>16.664536741214057</v>
          </cell>
          <cell r="AH39">
            <v>2134092</v>
          </cell>
          <cell r="AI39">
            <v>204.57170245398774</v>
          </cell>
          <cell r="AJ39">
            <v>9812</v>
          </cell>
          <cell r="AK39">
            <v>313</v>
          </cell>
          <cell r="AL39">
            <v>15.6741214057508</v>
          </cell>
          <cell r="AM39">
            <v>2221146</v>
          </cell>
          <cell r="AN39">
            <v>226.37036282103546</v>
          </cell>
          <cell r="AO39" t="str">
            <v>Owensboro, KY</v>
          </cell>
          <cell r="AP39">
            <v>6018</v>
          </cell>
          <cell r="AQ39">
            <v>313</v>
          </cell>
          <cell r="AR39">
            <v>9.6134185303514386</v>
          </cell>
          <cell r="AS39">
            <v>2144062</v>
          </cell>
          <cell r="AT39">
            <v>356.27484214024594</v>
          </cell>
          <cell r="AU39">
            <v>6197</v>
          </cell>
          <cell r="AV39">
            <v>313</v>
          </cell>
          <cell r="AW39">
            <v>9.8993610223642179</v>
          </cell>
          <cell r="AX39">
            <v>2114542</v>
          </cell>
          <cell r="AY39">
            <v>341.22026787155073</v>
          </cell>
          <cell r="AZ39">
            <v>9538</v>
          </cell>
          <cell r="BA39">
            <v>313</v>
          </cell>
          <cell r="BB39">
            <v>15.236421725239616</v>
          </cell>
          <cell r="BC39">
            <v>2005282</v>
          </cell>
          <cell r="BD39">
            <v>210.24135038792198</v>
          </cell>
          <cell r="BE39" t="e">
            <v>#REF!</v>
          </cell>
          <cell r="BF39" t="e">
            <v>#REF!</v>
          </cell>
          <cell r="BG39" t="e">
            <v>#REF!</v>
          </cell>
          <cell r="BH39" t="e">
            <v>#REF!</v>
          </cell>
          <cell r="BI39" t="e">
            <v>#REF!</v>
          </cell>
          <cell r="BJ39" t="str">
            <v>OWB</v>
          </cell>
        </row>
        <row r="40">
          <cell r="D40" t="str">
            <v>Presque Isle</v>
          </cell>
          <cell r="E40">
            <v>11235581</v>
          </cell>
          <cell r="F40" t="str">
            <v>Rate goes up Sep. 1, 2025</v>
          </cell>
          <cell r="G40">
            <v>0.99</v>
          </cell>
          <cell r="H40">
            <v>11349071.717171717</v>
          </cell>
          <cell r="I40" t="str">
            <v>JetBlue</v>
          </cell>
          <cell r="J40" t="str">
            <v>DOT-OST-2000-8012</v>
          </cell>
          <cell r="K40">
            <v>45536</v>
          </cell>
          <cell r="L40">
            <v>46265</v>
          </cell>
          <cell r="M40" t="str">
            <v>MM</v>
          </cell>
          <cell r="N40" t="str">
            <v>2024-6-3</v>
          </cell>
          <cell r="O40" t="str">
            <v>BOS</v>
          </cell>
          <cell r="P40" t="str">
            <v>E-190/A-220</v>
          </cell>
          <cell r="Q40" t="str">
            <v>100/140</v>
          </cell>
          <cell r="R40">
            <v>1</v>
          </cell>
          <cell r="S40">
            <v>7</v>
          </cell>
          <cell r="T40" t="str">
            <v>T</v>
          </cell>
          <cell r="U40">
            <v>24353</v>
          </cell>
          <cell r="V40">
            <v>313</v>
          </cell>
          <cell r="W40">
            <v>38.902555910543128</v>
          </cell>
          <cell r="X40">
            <v>4738805</v>
          </cell>
          <cell r="Y40">
            <v>194.58814109144663</v>
          </cell>
          <cell r="Z40">
            <v>25481</v>
          </cell>
          <cell r="AA40">
            <v>313</v>
          </cell>
          <cell r="AB40">
            <v>40.704472843450482</v>
          </cell>
          <cell r="AC40">
            <v>4888181</v>
          </cell>
          <cell r="AD40">
            <v>191.83630940700914</v>
          </cell>
          <cell r="AE40">
            <v>21612</v>
          </cell>
          <cell r="AF40">
            <v>287</v>
          </cell>
          <cell r="AG40">
            <v>37.651567944250871</v>
          </cell>
          <cell r="AH40">
            <v>4483315</v>
          </cell>
          <cell r="AI40">
            <v>207.44563205626503</v>
          </cell>
          <cell r="AJ40">
            <v>25793</v>
          </cell>
          <cell r="AK40">
            <v>313</v>
          </cell>
          <cell r="AL40">
            <v>41.20287539936102</v>
          </cell>
          <cell r="AM40">
            <v>4366353</v>
          </cell>
          <cell r="AN40">
            <v>169.28441825301439</v>
          </cell>
          <cell r="AO40" t="str">
            <v>Presque Isle/Houlton, ME</v>
          </cell>
          <cell r="AP40">
            <v>14695</v>
          </cell>
          <cell r="AQ40">
            <v>313</v>
          </cell>
          <cell r="AR40">
            <v>23.474440894568691</v>
          </cell>
          <cell r="AS40">
            <v>4551674</v>
          </cell>
          <cell r="AT40">
            <v>309.74304185096969</v>
          </cell>
          <cell r="AU40">
            <v>17187</v>
          </cell>
          <cell r="AV40">
            <v>313</v>
          </cell>
          <cell r="AW40">
            <v>27.455271565495206</v>
          </cell>
          <cell r="AX40">
            <v>6049459</v>
          </cell>
          <cell r="AY40">
            <v>351.97876301856053</v>
          </cell>
          <cell r="AZ40">
            <v>29089</v>
          </cell>
          <cell r="BA40">
            <v>313</v>
          </cell>
          <cell r="BB40">
            <v>46.468051118210866</v>
          </cell>
          <cell r="BC40">
            <v>7632287</v>
          </cell>
          <cell r="BD40">
            <v>262.37708412114546</v>
          </cell>
          <cell r="BE40" t="e">
            <v>#REF!</v>
          </cell>
          <cell r="BF40" t="e">
            <v>#REF!</v>
          </cell>
          <cell r="BG40" t="e">
            <v>#REF!</v>
          </cell>
          <cell r="BH40" t="e">
            <v>#REF!</v>
          </cell>
          <cell r="BI40" t="e">
            <v>#REF!</v>
          </cell>
          <cell r="BJ40" t="str">
            <v>PQI</v>
          </cell>
        </row>
        <row r="41">
          <cell r="D41" t="str">
            <v>Augusta</v>
          </cell>
          <cell r="E41">
            <v>3524459</v>
          </cell>
          <cell r="F41" t="str">
            <v>Rate increases every November</v>
          </cell>
          <cell r="G41">
            <v>0.97</v>
          </cell>
          <cell r="H41">
            <v>3633462.8865979384</v>
          </cell>
          <cell r="I41" t="str">
            <v>Cape Air</v>
          </cell>
          <cell r="J41" t="str">
            <v>DOT-OST-1997-2784</v>
          </cell>
          <cell r="K41">
            <v>44866</v>
          </cell>
          <cell r="L41">
            <v>46326</v>
          </cell>
          <cell r="M41" t="str">
            <v>MM</v>
          </cell>
          <cell r="N41" t="str">
            <v>2022-9-19</v>
          </cell>
          <cell r="O41" t="str">
            <v>BOS</v>
          </cell>
          <cell r="P41" t="str">
            <v>Tecnam P2012</v>
          </cell>
          <cell r="Q41">
            <v>9</v>
          </cell>
          <cell r="R41" t="str">
            <v>3 or 4</v>
          </cell>
          <cell r="S41" t="str">
            <v>28 Peak/21 off-peak</v>
          </cell>
          <cell r="T41" t="str">
            <v>T</v>
          </cell>
          <cell r="U41">
            <v>9936</v>
          </cell>
          <cell r="V41">
            <v>313</v>
          </cell>
          <cell r="W41">
            <v>15.87220447284345</v>
          </cell>
          <cell r="X41">
            <v>1880045</v>
          </cell>
          <cell r="Y41">
            <v>189.21547906602254</v>
          </cell>
          <cell r="Z41">
            <v>10537</v>
          </cell>
          <cell r="AA41">
            <v>313</v>
          </cell>
          <cell r="AB41">
            <v>16.832268370607029</v>
          </cell>
          <cell r="AC41">
            <v>1961665</v>
          </cell>
          <cell r="AD41">
            <v>186.16921324855272</v>
          </cell>
          <cell r="AE41">
            <v>10975</v>
          </cell>
          <cell r="AF41">
            <v>313</v>
          </cell>
          <cell r="AG41">
            <v>17.531948881789138</v>
          </cell>
          <cell r="AH41">
            <v>2086521</v>
          </cell>
          <cell r="AI41">
            <v>190.11580865603645</v>
          </cell>
          <cell r="AJ41">
            <v>10293</v>
          </cell>
          <cell r="AK41">
            <v>313</v>
          </cell>
          <cell r="AL41">
            <v>16.442492012779553</v>
          </cell>
          <cell r="AM41">
            <v>2106546</v>
          </cell>
          <cell r="AN41">
            <v>204.65811716700671</v>
          </cell>
          <cell r="AO41" t="str">
            <v>Augusta/Waterville, ME</v>
          </cell>
          <cell r="AP41">
            <v>5163</v>
          </cell>
          <cell r="AQ41">
            <v>313</v>
          </cell>
          <cell r="AR41">
            <v>8.2476038338658153</v>
          </cell>
          <cell r="AS41">
            <v>2171272</v>
          </cell>
          <cell r="AT41">
            <v>420.54464458648073</v>
          </cell>
          <cell r="AU41">
            <v>5755</v>
          </cell>
          <cell r="AV41">
            <v>313</v>
          </cell>
          <cell r="AW41">
            <v>9.1932907348242807</v>
          </cell>
          <cell r="AX41">
            <v>2206714</v>
          </cell>
          <cell r="AY41">
            <v>383.44291920069503</v>
          </cell>
          <cell r="AZ41">
            <v>11167</v>
          </cell>
          <cell r="BA41">
            <v>313</v>
          </cell>
          <cell r="BB41">
            <v>17.838658146964857</v>
          </cell>
          <cell r="BC41">
            <v>2206827</v>
          </cell>
          <cell r="BD41">
            <v>197.62039939106296</v>
          </cell>
          <cell r="BE41" t="e">
            <v>#REF!</v>
          </cell>
          <cell r="BF41" t="e">
            <v>#REF!</v>
          </cell>
          <cell r="BG41" t="e">
            <v>#REF!</v>
          </cell>
          <cell r="BH41" t="e">
            <v>#REF!</v>
          </cell>
          <cell r="BI41" t="e">
            <v>#REF!</v>
          </cell>
          <cell r="BJ41" t="str">
            <v>AUG</v>
          </cell>
        </row>
        <row r="42">
          <cell r="D42" t="str">
            <v>Rockland</v>
          </cell>
          <cell r="E42">
            <v>3853175</v>
          </cell>
          <cell r="F42" t="str">
            <v>Rate increases every November</v>
          </cell>
          <cell r="G42">
            <v>0.97</v>
          </cell>
          <cell r="H42">
            <v>3972345.3608247424</v>
          </cell>
          <cell r="I42" t="str">
            <v>Cape Air</v>
          </cell>
          <cell r="J42" t="str">
            <v>DOT-OST-1997-2784</v>
          </cell>
          <cell r="K42">
            <v>44866</v>
          </cell>
          <cell r="L42">
            <v>46326</v>
          </cell>
          <cell r="M42" t="str">
            <v>MM</v>
          </cell>
          <cell r="N42" t="str">
            <v>2022-9-19</v>
          </cell>
          <cell r="O42" t="str">
            <v>BOS</v>
          </cell>
          <cell r="P42" t="str">
            <v>Tecnam P2012</v>
          </cell>
          <cell r="Q42">
            <v>9</v>
          </cell>
          <cell r="R42" t="str">
            <v>3 to 6</v>
          </cell>
          <cell r="S42" t="str">
            <v>42 Peak/28 spring/21 off-peak</v>
          </cell>
          <cell r="T42" t="str">
            <v>T</v>
          </cell>
          <cell r="U42">
            <v>14097</v>
          </cell>
          <cell r="V42">
            <v>313</v>
          </cell>
          <cell r="W42">
            <v>22.519169329073481</v>
          </cell>
          <cell r="X42">
            <v>1967434</v>
          </cell>
          <cell r="Y42">
            <v>139.564020713627</v>
          </cell>
          <cell r="Z42">
            <v>13852</v>
          </cell>
          <cell r="AA42">
            <v>313</v>
          </cell>
          <cell r="AB42">
            <v>22.12779552715655</v>
          </cell>
          <cell r="AC42">
            <v>2007792</v>
          </cell>
          <cell r="AD42">
            <v>144.94600057753394</v>
          </cell>
          <cell r="AE42">
            <v>13866</v>
          </cell>
          <cell r="AF42">
            <v>313</v>
          </cell>
          <cell r="AG42">
            <v>22.150159744408946</v>
          </cell>
          <cell r="AH42">
            <v>2157984</v>
          </cell>
          <cell r="AI42">
            <v>155.6313284292514</v>
          </cell>
          <cell r="AJ42">
            <v>13466</v>
          </cell>
          <cell r="AK42">
            <v>313</v>
          </cell>
          <cell r="AL42">
            <v>21.511182108626198</v>
          </cell>
          <cell r="AM42">
            <v>2254495</v>
          </cell>
          <cell r="AN42">
            <v>167.42128323184315</v>
          </cell>
          <cell r="AO42" t="str">
            <v>Rockland, ME</v>
          </cell>
          <cell r="AP42">
            <v>6091</v>
          </cell>
          <cell r="AQ42">
            <v>313</v>
          </cell>
          <cell r="AR42">
            <v>9.7300319488817895</v>
          </cell>
          <cell r="AS42">
            <v>2362134</v>
          </cell>
          <cell r="AT42">
            <v>387.80725660811032</v>
          </cell>
          <cell r="AU42">
            <v>9458</v>
          </cell>
          <cell r="AV42">
            <v>313</v>
          </cell>
          <cell r="AW42">
            <v>15.108626198083067</v>
          </cell>
          <cell r="AX42">
            <v>2455162</v>
          </cell>
          <cell r="AY42">
            <v>259.58574751533092</v>
          </cell>
          <cell r="AZ42">
            <v>13742</v>
          </cell>
          <cell r="BA42">
            <v>313</v>
          </cell>
          <cell r="BB42">
            <v>21.952076677316295</v>
          </cell>
          <cell r="BC42">
            <v>2482740</v>
          </cell>
          <cell r="BD42">
            <v>180.66802503274633</v>
          </cell>
          <cell r="BE42" t="e">
            <v>#REF!</v>
          </cell>
          <cell r="BF42" t="e">
            <v>#REF!</v>
          </cell>
          <cell r="BG42" t="e">
            <v>#REF!</v>
          </cell>
          <cell r="BH42" t="e">
            <v>#REF!</v>
          </cell>
          <cell r="BI42" t="e">
            <v>#REF!</v>
          </cell>
          <cell r="BJ42" t="str">
            <v>RKD</v>
          </cell>
        </row>
        <row r="43">
          <cell r="D43" t="str">
            <v>Bar Harbor</v>
          </cell>
          <cell r="E43">
            <v>4396693</v>
          </cell>
          <cell r="F43" t="str">
            <v>Rate increases every October 15</v>
          </cell>
          <cell r="G43">
            <v>0.97</v>
          </cell>
          <cell r="H43">
            <v>4532673.1958762892</v>
          </cell>
          <cell r="I43" t="str">
            <v>Cape Air</v>
          </cell>
          <cell r="J43" t="str">
            <v>DOT-OST-2011-0185</v>
          </cell>
          <cell r="K43">
            <v>45580</v>
          </cell>
          <cell r="L43">
            <v>47040</v>
          </cell>
          <cell r="M43" t="str">
            <v>MM</v>
          </cell>
          <cell r="N43" t="str">
            <v>2024-9-6</v>
          </cell>
          <cell r="O43" t="str">
            <v>BOS</v>
          </cell>
          <cell r="P43" t="str">
            <v>C-402/Tecnam</v>
          </cell>
          <cell r="Q43">
            <v>9</v>
          </cell>
          <cell r="R43" t="str">
            <v>3-8</v>
          </cell>
          <cell r="S43" t="str">
            <v>21 off peak/56 peak</v>
          </cell>
          <cell r="T43" t="str">
            <v>T</v>
          </cell>
          <cell r="U43">
            <v>9597</v>
          </cell>
          <cell r="V43">
            <v>313</v>
          </cell>
          <cell r="W43">
            <v>15.330670926517572</v>
          </cell>
          <cell r="X43">
            <v>1779538</v>
          </cell>
          <cell r="Y43">
            <v>185.42648744399293</v>
          </cell>
          <cell r="Z43">
            <v>8929</v>
          </cell>
          <cell r="AA43">
            <v>313</v>
          </cell>
          <cell r="AB43">
            <v>14.263578274760384</v>
          </cell>
          <cell r="AC43">
            <v>1717165</v>
          </cell>
          <cell r="AD43">
            <v>192.31324896404973</v>
          </cell>
          <cell r="AE43">
            <v>8603</v>
          </cell>
          <cell r="AF43">
            <v>287</v>
          </cell>
          <cell r="AG43">
            <v>25.965156794425088</v>
          </cell>
          <cell r="AH43">
            <v>2790535</v>
          </cell>
          <cell r="AI43">
            <v>187.23396403650028</v>
          </cell>
          <cell r="AJ43">
            <v>18482</v>
          </cell>
          <cell r="AK43">
            <v>313</v>
          </cell>
          <cell r="AL43">
            <v>29.523961661341854</v>
          </cell>
          <cell r="AM43">
            <v>3338928</v>
          </cell>
          <cell r="AN43">
            <v>180.65837030624391</v>
          </cell>
          <cell r="AO43" t="str">
            <v>Bar Harbor, ME</v>
          </cell>
          <cell r="AP43">
            <v>6759</v>
          </cell>
          <cell r="AQ43">
            <v>313</v>
          </cell>
          <cell r="AR43">
            <v>10.797124600638977</v>
          </cell>
          <cell r="AS43">
            <v>3173673</v>
          </cell>
          <cell r="AT43">
            <v>469.54771415889923</v>
          </cell>
          <cell r="AU43">
            <v>14492</v>
          </cell>
          <cell r="AV43">
            <v>313</v>
          </cell>
          <cell r="AW43">
            <v>23.150159744408946</v>
          </cell>
          <cell r="AX43">
            <v>3577483</v>
          </cell>
          <cell r="AY43">
            <v>246.85916367651117</v>
          </cell>
          <cell r="AZ43">
            <v>16279</v>
          </cell>
          <cell r="BA43">
            <v>313</v>
          </cell>
          <cell r="BB43">
            <v>26.004792332268369</v>
          </cell>
          <cell r="BC43">
            <v>3249225</v>
          </cell>
          <cell r="BD43">
            <v>199.59610541188033</v>
          </cell>
          <cell r="BE43" t="e">
            <v>#REF!</v>
          </cell>
          <cell r="BF43" t="e">
            <v>#REF!</v>
          </cell>
          <cell r="BG43" t="e">
            <v>#REF!</v>
          </cell>
          <cell r="BH43" t="e">
            <v>#REF!</v>
          </cell>
          <cell r="BI43" t="e">
            <v>#REF!</v>
          </cell>
          <cell r="BJ43" t="str">
            <v>BHB</v>
          </cell>
        </row>
        <row r="44">
          <cell r="D44" t="str">
            <v>Escanaba</v>
          </cell>
          <cell r="E44">
            <v>7244711</v>
          </cell>
          <cell r="F44" t="str">
            <v>Rate increases January 1, 2025</v>
          </cell>
          <cell r="G44">
            <v>0.98799999999999999</v>
          </cell>
          <cell r="H44">
            <v>7332703.4412955465</v>
          </cell>
          <cell r="I44" t="str">
            <v>SkyWest</v>
          </cell>
          <cell r="J44" t="str">
            <v>DOT-OST-2003-15128</v>
          </cell>
          <cell r="K44">
            <v>45292</v>
          </cell>
          <cell r="L44">
            <v>46022</v>
          </cell>
          <cell r="M44" t="str">
            <v>MM</v>
          </cell>
          <cell r="N44" t="str">
            <v>2023-11-4</v>
          </cell>
          <cell r="O44" t="str">
            <v>DTW/MSP</v>
          </cell>
          <cell r="P44" t="str">
            <v>CRJ550/700/900</v>
          </cell>
          <cell r="Q44" t="str">
            <v>50/65/76</v>
          </cell>
          <cell r="R44">
            <v>2</v>
          </cell>
          <cell r="S44">
            <v>12</v>
          </cell>
          <cell r="T44" t="str">
            <v>T</v>
          </cell>
          <cell r="U44">
            <v>30849</v>
          </cell>
          <cell r="V44">
            <v>313</v>
          </cell>
          <cell r="W44">
            <v>49.279552715654951</v>
          </cell>
          <cell r="X44">
            <v>3524772</v>
          </cell>
          <cell r="Y44">
            <v>114.25887386949334</v>
          </cell>
          <cell r="Z44">
            <v>31755</v>
          </cell>
          <cell r="AA44">
            <v>313</v>
          </cell>
          <cell r="AB44">
            <v>50.726837060702877</v>
          </cell>
          <cell r="AC44">
            <v>2956602</v>
          </cell>
          <cell r="AD44">
            <v>93.106660368445915</v>
          </cell>
          <cell r="AE44">
            <v>35081</v>
          </cell>
          <cell r="AF44">
            <v>313</v>
          </cell>
          <cell r="AG44">
            <v>56.039936102236425</v>
          </cell>
          <cell r="AH44">
            <v>2823204</v>
          </cell>
          <cell r="AI44">
            <v>80.47672529289359</v>
          </cell>
          <cell r="AJ44">
            <v>37628</v>
          </cell>
          <cell r="AK44">
            <v>313</v>
          </cell>
          <cell r="AL44">
            <v>60.108626198083066</v>
          </cell>
          <cell r="AM44">
            <v>2960161</v>
          </cell>
          <cell r="AN44">
            <v>78.669102795790366</v>
          </cell>
          <cell r="AO44" t="str">
            <v>Escanaba, MI</v>
          </cell>
          <cell r="AP44">
            <v>21688</v>
          </cell>
          <cell r="AQ44">
            <v>313</v>
          </cell>
          <cell r="AR44">
            <v>34.645367412140573</v>
          </cell>
          <cell r="AS44">
            <v>2915994</v>
          </cell>
          <cell r="AT44">
            <v>134.45195499815566</v>
          </cell>
          <cell r="AU44">
            <v>25067</v>
          </cell>
          <cell r="AV44">
            <v>313</v>
          </cell>
          <cell r="AW44">
            <v>40.043130990415335</v>
          </cell>
          <cell r="AX44">
            <v>3188693</v>
          </cell>
          <cell r="AY44">
            <v>127.20680576056169</v>
          </cell>
          <cell r="AZ44">
            <v>39950</v>
          </cell>
          <cell r="BA44">
            <v>313</v>
          </cell>
          <cell r="BB44">
            <v>63.81789137380192</v>
          </cell>
          <cell r="BC44">
            <v>3227500</v>
          </cell>
          <cell r="BD44">
            <v>80.788485607008766</v>
          </cell>
          <cell r="BE44" t="e">
            <v>#REF!</v>
          </cell>
          <cell r="BF44" t="e">
            <v>#REF!</v>
          </cell>
          <cell r="BG44" t="e">
            <v>#REF!</v>
          </cell>
          <cell r="BH44" t="e">
            <v>#REF!</v>
          </cell>
          <cell r="BI44" t="e">
            <v>#REF!</v>
          </cell>
          <cell r="BJ44" t="str">
            <v>ESC</v>
          </cell>
        </row>
        <row r="45">
          <cell r="D45" t="str">
            <v>Iron Mountain</v>
          </cell>
          <cell r="E45">
            <v>7563218</v>
          </cell>
          <cell r="F45" t="str">
            <v>Rate increases Feb. 1, 2025</v>
          </cell>
          <cell r="G45">
            <v>0.98799999999999999</v>
          </cell>
          <cell r="H45">
            <v>7655078.9473684216</v>
          </cell>
          <cell r="I45" t="str">
            <v>SkyWest</v>
          </cell>
          <cell r="J45" t="str">
            <v>DOT-OST-1999-5175</v>
          </cell>
          <cell r="K45">
            <v>45323</v>
          </cell>
          <cell r="L45">
            <v>46053</v>
          </cell>
          <cell r="M45" t="str">
            <v>MM</v>
          </cell>
          <cell r="N45" t="str">
            <v>2023-12-17</v>
          </cell>
          <cell r="O45" t="str">
            <v>DTW/MSP</v>
          </cell>
          <cell r="P45" t="str">
            <v>CRJ550/700/900</v>
          </cell>
          <cell r="Q45" t="str">
            <v>50/65/76</v>
          </cell>
          <cell r="R45">
            <v>2</v>
          </cell>
          <cell r="S45">
            <v>13</v>
          </cell>
          <cell r="T45" t="str">
            <v>T</v>
          </cell>
          <cell r="U45">
            <v>22621</v>
          </cell>
          <cell r="V45">
            <v>313</v>
          </cell>
          <cell r="W45">
            <v>36.135782747603834</v>
          </cell>
          <cell r="X45">
            <v>2966166</v>
          </cell>
          <cell r="Y45">
            <v>131.12444189027894</v>
          </cell>
          <cell r="Z45">
            <v>30676</v>
          </cell>
          <cell r="AA45">
            <v>313</v>
          </cell>
          <cell r="AB45">
            <v>49.003194888178911</v>
          </cell>
          <cell r="AC45">
            <v>3586870</v>
          </cell>
          <cell r="AD45">
            <v>116.92756552353632</v>
          </cell>
          <cell r="AE45">
            <v>37528</v>
          </cell>
          <cell r="AF45">
            <v>313</v>
          </cell>
          <cell r="AG45">
            <v>59.948881789137381</v>
          </cell>
          <cell r="AH45">
            <v>3803208</v>
          </cell>
          <cell r="AI45">
            <v>101.34321040289917</v>
          </cell>
          <cell r="AJ45">
            <v>44364</v>
          </cell>
          <cell r="AK45">
            <v>313</v>
          </cell>
          <cell r="AL45">
            <v>70.869009584664539</v>
          </cell>
          <cell r="AM45">
            <v>3505766</v>
          </cell>
          <cell r="AN45">
            <v>79.022766206834376</v>
          </cell>
          <cell r="AO45" t="str">
            <v>Iron Mountain/Kingsfd, MI</v>
          </cell>
          <cell r="AP45">
            <v>26621</v>
          </cell>
          <cell r="AQ45">
            <v>313</v>
          </cell>
          <cell r="AR45">
            <v>42.525559105431313</v>
          </cell>
          <cell r="AS45">
            <v>3305064</v>
          </cell>
          <cell r="AT45">
            <v>124.15251117538786</v>
          </cell>
          <cell r="AU45">
            <v>25729</v>
          </cell>
          <cell r="AV45">
            <v>313</v>
          </cell>
          <cell r="AW45">
            <v>41.100638977635782</v>
          </cell>
          <cell r="AX45">
            <v>3732732</v>
          </cell>
          <cell r="AY45">
            <v>145.07878269656808</v>
          </cell>
          <cell r="AZ45">
            <v>40231</v>
          </cell>
          <cell r="BA45">
            <v>313</v>
          </cell>
          <cell r="BB45">
            <v>64.266773162939302</v>
          </cell>
          <cell r="BC45">
            <v>3899565</v>
          </cell>
          <cell r="BD45">
            <v>96.929357957793741</v>
          </cell>
          <cell r="BE45" t="e">
            <v>#REF!</v>
          </cell>
          <cell r="BF45" t="e">
            <v>#REF!</v>
          </cell>
          <cell r="BG45" t="e">
            <v>#REF!</v>
          </cell>
          <cell r="BH45" t="e">
            <v>#REF!</v>
          </cell>
          <cell r="BI45" t="e">
            <v>#REF!</v>
          </cell>
          <cell r="BJ45" t="str">
            <v>IMT</v>
          </cell>
        </row>
        <row r="46">
          <cell r="D46" t="str">
            <v>Sault Ste. Marie</v>
          </cell>
          <cell r="E46">
            <v>7181640</v>
          </cell>
          <cell r="F46" t="str">
            <v>Rate increases Feb. 1, 2025</v>
          </cell>
          <cell r="G46">
            <v>0.98799999999999999</v>
          </cell>
          <cell r="H46">
            <v>7268866.3967611333</v>
          </cell>
          <cell r="I46" t="str">
            <v>SkyWest</v>
          </cell>
          <cell r="J46" t="str">
            <v>DOT-OST-2009-0303</v>
          </cell>
          <cell r="K46">
            <v>45323</v>
          </cell>
          <cell r="L46">
            <v>46053</v>
          </cell>
          <cell r="M46" t="str">
            <v>MM</v>
          </cell>
          <cell r="N46" t="str">
            <v>2023-12-17</v>
          </cell>
          <cell r="O46" t="str">
            <v>DTW/MSP</v>
          </cell>
          <cell r="P46" t="str">
            <v>CRJ550/700/900</v>
          </cell>
          <cell r="Q46" t="str">
            <v>50/65/76</v>
          </cell>
          <cell r="R46">
            <v>2</v>
          </cell>
          <cell r="S46">
            <v>13</v>
          </cell>
          <cell r="T46" t="str">
            <v>T</v>
          </cell>
          <cell r="U46">
            <v>41532</v>
          </cell>
          <cell r="V46">
            <v>313</v>
          </cell>
          <cell r="W46">
            <v>66.345047923322682</v>
          </cell>
          <cell r="X46">
            <v>1905822</v>
          </cell>
          <cell r="Y46">
            <v>45.888038139266108</v>
          </cell>
          <cell r="Z46">
            <v>43337</v>
          </cell>
          <cell r="AA46">
            <v>313</v>
          </cell>
          <cell r="AB46">
            <v>69.228434504792332</v>
          </cell>
          <cell r="AC46">
            <v>1947601</v>
          </cell>
          <cell r="AD46">
            <v>44.940835775434387</v>
          </cell>
          <cell r="AE46">
            <v>45558</v>
          </cell>
          <cell r="AF46">
            <v>313</v>
          </cell>
          <cell r="AG46">
            <v>72.776357827476033</v>
          </cell>
          <cell r="AH46">
            <v>1982821</v>
          </cell>
          <cell r="AI46">
            <v>43.523003643706922</v>
          </cell>
          <cell r="AJ46">
            <v>48532</v>
          </cell>
          <cell r="AK46">
            <v>313</v>
          </cell>
          <cell r="AL46">
            <v>77.527156549520768</v>
          </cell>
          <cell r="AM46">
            <v>2483188</v>
          </cell>
          <cell r="AN46">
            <v>51.16599357125196</v>
          </cell>
          <cell r="AO46" t="str">
            <v>Sault Ste. Marie, MI</v>
          </cell>
          <cell r="AP46">
            <v>27766</v>
          </cell>
          <cell r="AQ46">
            <v>313</v>
          </cell>
          <cell r="AR46">
            <v>44.354632587859427</v>
          </cell>
          <cell r="AS46">
            <v>2754220</v>
          </cell>
          <cell r="AT46">
            <v>99.193978246776638</v>
          </cell>
          <cell r="AU46">
            <v>29902</v>
          </cell>
          <cell r="AV46">
            <v>313</v>
          </cell>
          <cell r="AW46">
            <v>47.766773162939295</v>
          </cell>
          <cell r="AX46">
            <v>3322040</v>
          </cell>
          <cell r="AY46">
            <v>111.09758544578958</v>
          </cell>
          <cell r="AZ46">
            <v>43889</v>
          </cell>
          <cell r="BA46">
            <v>313</v>
          </cell>
          <cell r="BB46">
            <v>70.110223642172528</v>
          </cell>
          <cell r="BC46">
            <v>3582852</v>
          </cell>
          <cell r="BD46">
            <v>81.634395862288955</v>
          </cell>
          <cell r="BE46" t="e">
            <v>#REF!</v>
          </cell>
          <cell r="BF46" t="e">
            <v>#REF!</v>
          </cell>
          <cell r="BG46" t="e">
            <v>#REF!</v>
          </cell>
          <cell r="BH46" t="e">
            <v>#REF!</v>
          </cell>
          <cell r="BI46" t="e">
            <v>#REF!</v>
          </cell>
          <cell r="BJ46" t="str">
            <v>CIU</v>
          </cell>
        </row>
        <row r="47">
          <cell r="D47" t="str">
            <v>Alpena</v>
          </cell>
          <cell r="E47">
            <v>7222751</v>
          </cell>
          <cell r="F47" t="str">
            <v>Rate increases every Oct.</v>
          </cell>
          <cell r="G47">
            <v>0.97</v>
          </cell>
          <cell r="H47">
            <v>7446135.051546392</v>
          </cell>
          <cell r="I47" t="str">
            <v>SkyWest</v>
          </cell>
          <cell r="J47" t="str">
            <v>DOT-OST-2009-0300</v>
          </cell>
          <cell r="K47">
            <v>45566</v>
          </cell>
          <cell r="L47">
            <v>46660</v>
          </cell>
          <cell r="M47" t="str">
            <v>MM</v>
          </cell>
          <cell r="N47" t="str">
            <v>2024-5-14</v>
          </cell>
          <cell r="O47" t="str">
            <v>DTW</v>
          </cell>
          <cell r="P47" t="str">
            <v>CRJ550/700/900</v>
          </cell>
          <cell r="Q47" t="str">
            <v>50/65/76</v>
          </cell>
          <cell r="R47">
            <v>2</v>
          </cell>
          <cell r="S47">
            <v>12</v>
          </cell>
          <cell r="T47" t="str">
            <v>T</v>
          </cell>
          <cell r="U47">
            <v>17598</v>
          </cell>
          <cell r="V47">
            <v>313</v>
          </cell>
          <cell r="W47">
            <v>28.11182108626198</v>
          </cell>
          <cell r="X47">
            <v>2157184</v>
          </cell>
          <cell r="Y47">
            <v>122.58120240936471</v>
          </cell>
          <cell r="Z47">
            <v>20325</v>
          </cell>
          <cell r="AA47">
            <v>313</v>
          </cell>
          <cell r="AB47">
            <v>32.468051118210866</v>
          </cell>
          <cell r="AC47">
            <v>2278306</v>
          </cell>
          <cell r="AD47">
            <v>112.09377613776138</v>
          </cell>
          <cell r="AE47">
            <v>21552</v>
          </cell>
          <cell r="AF47">
            <v>313</v>
          </cell>
          <cell r="AG47">
            <v>34.428115015974441</v>
          </cell>
          <cell r="AH47">
            <v>2278306</v>
          </cell>
          <cell r="AI47">
            <v>105.71204528582034</v>
          </cell>
          <cell r="AJ47">
            <v>23805</v>
          </cell>
          <cell r="AK47">
            <v>313</v>
          </cell>
          <cell r="AL47">
            <v>38.027156549520768</v>
          </cell>
          <cell r="AM47">
            <v>2367064</v>
          </cell>
          <cell r="AN47">
            <v>99.435580760344465</v>
          </cell>
          <cell r="AO47" t="str">
            <v>Alpena, MI</v>
          </cell>
          <cell r="AP47">
            <v>15665</v>
          </cell>
          <cell r="AQ47">
            <v>313</v>
          </cell>
          <cell r="AR47">
            <v>25.023961661341854</v>
          </cell>
          <cell r="AS47">
            <v>2359200</v>
          </cell>
          <cell r="AT47">
            <v>150.60325566549633</v>
          </cell>
          <cell r="AU47">
            <v>20743</v>
          </cell>
          <cell r="AV47">
            <v>313</v>
          </cell>
          <cell r="AW47">
            <v>33.135782747603834</v>
          </cell>
          <cell r="AX47">
            <v>3812760</v>
          </cell>
          <cell r="AY47">
            <v>183.80947789615774</v>
          </cell>
          <cell r="AZ47">
            <v>26875</v>
          </cell>
          <cell r="BA47">
            <v>313</v>
          </cell>
          <cell r="BB47">
            <v>42.931309904153352</v>
          </cell>
          <cell r="BC47">
            <v>3724020</v>
          </cell>
          <cell r="BD47">
            <v>138.56818604651164</v>
          </cell>
          <cell r="BE47" t="e">
            <v>#REF!</v>
          </cell>
          <cell r="BF47" t="e">
            <v>#REF!</v>
          </cell>
          <cell r="BG47" t="e">
            <v>#REF!</v>
          </cell>
          <cell r="BH47" t="e">
            <v>#REF!</v>
          </cell>
          <cell r="BI47" t="e">
            <v>#REF!</v>
          </cell>
          <cell r="BJ47" t="str">
            <v>APN</v>
          </cell>
        </row>
        <row r="48">
          <cell r="D48" t="str">
            <v>Ironwood</v>
          </cell>
          <cell r="E48">
            <v>7709208</v>
          </cell>
          <cell r="F48" t="str">
            <v xml:space="preserve">Rate increases every Oct. </v>
          </cell>
          <cell r="G48">
            <v>0.98</v>
          </cell>
          <cell r="H48">
            <v>7866538.775510204</v>
          </cell>
          <cell r="I48" t="str">
            <v>Key Lime Air</v>
          </cell>
          <cell r="J48" t="str">
            <v>DOT-OST-1996-1266</v>
          </cell>
          <cell r="K48">
            <v>45200</v>
          </cell>
          <cell r="L48">
            <v>46660</v>
          </cell>
          <cell r="M48" t="str">
            <v>MG</v>
          </cell>
          <cell r="N48" t="str">
            <v>2023-6-18</v>
          </cell>
          <cell r="O48" t="str">
            <v>MSP/ORD</v>
          </cell>
          <cell r="P48" t="str">
            <v>D328 jet/ERJ-145</v>
          </cell>
          <cell r="Q48" t="str">
            <v>30-50</v>
          </cell>
          <cell r="R48">
            <v>2</v>
          </cell>
          <cell r="S48">
            <v>12</v>
          </cell>
          <cell r="T48" t="str">
            <v>T</v>
          </cell>
          <cell r="U48">
            <v>9697</v>
          </cell>
          <cell r="V48">
            <v>313</v>
          </cell>
          <cell r="W48">
            <v>15.490415335463259</v>
          </cell>
          <cell r="X48">
            <v>3551742</v>
          </cell>
          <cell r="Y48">
            <v>366.27224914922141</v>
          </cell>
          <cell r="Z48">
            <v>10297</v>
          </cell>
          <cell r="AA48">
            <v>313</v>
          </cell>
          <cell r="AB48">
            <v>16.448881789137381</v>
          </cell>
          <cell r="AC48">
            <v>3420854</v>
          </cell>
          <cell r="AD48">
            <v>332.21851024570265</v>
          </cell>
          <cell r="AE48">
            <v>10541</v>
          </cell>
          <cell r="AF48">
            <v>313</v>
          </cell>
          <cell r="AG48">
            <v>16.838658146964857</v>
          </cell>
          <cell r="AH48">
            <v>3523574</v>
          </cell>
          <cell r="AI48">
            <v>334.27321885969076</v>
          </cell>
          <cell r="AJ48">
            <v>10433</v>
          </cell>
          <cell r="AK48">
            <v>313</v>
          </cell>
          <cell r="AL48">
            <v>16.666134185303516</v>
          </cell>
          <cell r="AM48">
            <v>3648156</v>
          </cell>
          <cell r="AN48">
            <v>349.67468609220742</v>
          </cell>
          <cell r="AO48" t="str">
            <v>Ironwood, MI</v>
          </cell>
          <cell r="AP48">
            <v>5790</v>
          </cell>
          <cell r="AQ48">
            <v>313</v>
          </cell>
          <cell r="AR48">
            <v>9.2492012779552724</v>
          </cell>
          <cell r="AS48">
            <v>3708018</v>
          </cell>
          <cell r="AT48">
            <v>640.41761658031089</v>
          </cell>
          <cell r="AU48">
            <v>7926</v>
          </cell>
          <cell r="AV48">
            <v>313</v>
          </cell>
          <cell r="AW48">
            <v>12.661341853035143</v>
          </cell>
          <cell r="AX48">
            <v>3509045</v>
          </cell>
          <cell r="AY48">
            <v>442.72583901085039</v>
          </cell>
          <cell r="AZ48">
            <v>14391</v>
          </cell>
          <cell r="BA48">
            <v>313</v>
          </cell>
          <cell r="BB48">
            <v>22.988817891373802</v>
          </cell>
          <cell r="BC48">
            <v>3387601</v>
          </cell>
          <cell r="BD48">
            <v>235.39719268987562</v>
          </cell>
          <cell r="BE48" t="e">
            <v>#REF!</v>
          </cell>
          <cell r="BF48" t="e">
            <v>#REF!</v>
          </cell>
          <cell r="BG48" t="e">
            <v>#REF!</v>
          </cell>
          <cell r="BH48" t="e">
            <v>#REF!</v>
          </cell>
          <cell r="BI48" t="e">
            <v>#REF!</v>
          </cell>
          <cell r="BJ48" t="str">
            <v>IWD</v>
          </cell>
        </row>
        <row r="49">
          <cell r="D49" t="str">
            <v>Manistee</v>
          </cell>
          <cell r="E49">
            <v>7191723</v>
          </cell>
          <cell r="F49" t="str">
            <v>Rate increases every October</v>
          </cell>
          <cell r="G49">
            <v>0.97</v>
          </cell>
          <cell r="H49">
            <v>7414147.4226804124</v>
          </cell>
          <cell r="I49" t="str">
            <v>AEAS/Contour**</v>
          </cell>
          <cell r="J49" t="str">
            <v>DOT-OST-1996-1711</v>
          </cell>
          <cell r="K49">
            <v>45566</v>
          </cell>
          <cell r="L49">
            <v>46660</v>
          </cell>
          <cell r="M49" t="str">
            <v>MR</v>
          </cell>
          <cell r="N49" t="str">
            <v>2024-9-10</v>
          </cell>
          <cell r="O49" t="str">
            <v>ORD</v>
          </cell>
          <cell r="P49" t="str">
            <v>CRJ-200 or ERJ</v>
          </cell>
          <cell r="Q49">
            <v>30</v>
          </cell>
          <cell r="R49">
            <v>2</v>
          </cell>
          <cell r="S49">
            <v>12</v>
          </cell>
          <cell r="T49" t="str">
            <v>T</v>
          </cell>
          <cell r="U49">
            <v>5777</v>
          </cell>
          <cell r="V49">
            <v>313</v>
          </cell>
          <cell r="W49">
            <v>9.2284345047923324</v>
          </cell>
          <cell r="X49">
            <v>1844547</v>
          </cell>
          <cell r="Y49">
            <v>319.29150077895099</v>
          </cell>
          <cell r="Z49">
            <v>9761</v>
          </cell>
          <cell r="AA49">
            <v>313</v>
          </cell>
          <cell r="AB49">
            <v>15.592651757188499</v>
          </cell>
          <cell r="AC49">
            <v>2609268</v>
          </cell>
          <cell r="AD49">
            <v>267.31564388894583</v>
          </cell>
          <cell r="AE49">
            <v>4958</v>
          </cell>
          <cell r="AF49">
            <v>313</v>
          </cell>
          <cell r="AG49">
            <v>7.920127795527157</v>
          </cell>
          <cell r="AH49">
            <v>2273965</v>
          </cell>
          <cell r="AI49">
            <v>458.64562323517549</v>
          </cell>
          <cell r="AJ49">
            <v>4072</v>
          </cell>
          <cell r="AK49">
            <v>313</v>
          </cell>
          <cell r="AL49">
            <v>6.5047923322683703</v>
          </cell>
          <cell r="AM49">
            <v>2761984</v>
          </cell>
          <cell r="AN49">
            <v>678.286836935167</v>
          </cell>
          <cell r="AO49" t="str">
            <v>Manistee, MI</v>
          </cell>
          <cell r="AP49">
            <v>1739</v>
          </cell>
          <cell r="AQ49">
            <v>313</v>
          </cell>
          <cell r="AR49">
            <v>2.7779552715654954</v>
          </cell>
          <cell r="AS49">
            <v>699312</v>
          </cell>
          <cell r="AT49">
            <v>402.13456009200689</v>
          </cell>
          <cell r="AU49">
            <v>8939</v>
          </cell>
          <cell r="AV49">
            <v>313</v>
          </cell>
          <cell r="AW49">
            <v>14.279552715654953</v>
          </cell>
          <cell r="AX49">
            <v>3443724</v>
          </cell>
          <cell r="AY49">
            <v>385.24711936458215</v>
          </cell>
          <cell r="AZ49">
            <v>9856</v>
          </cell>
          <cell r="BA49">
            <v>313</v>
          </cell>
          <cell r="BB49">
            <v>15.744408945686901</v>
          </cell>
          <cell r="BC49">
            <v>3281775</v>
          </cell>
          <cell r="BD49">
            <v>332.97230113636363</v>
          </cell>
          <cell r="BE49" t="e">
            <v>#REF!</v>
          </cell>
          <cell r="BF49" t="e">
            <v>#REF!</v>
          </cell>
          <cell r="BG49" t="e">
            <v>#REF!</v>
          </cell>
          <cell r="BH49" t="e">
            <v>#REF!</v>
          </cell>
          <cell r="BI49" t="e">
            <v>#REF!</v>
          </cell>
          <cell r="BJ49" t="str">
            <v>MBL</v>
          </cell>
        </row>
        <row r="50">
          <cell r="D50" t="str">
            <v>Hancock/Houghton</v>
          </cell>
          <cell r="E50">
            <v>6513688</v>
          </cell>
          <cell r="F50" t="str">
            <v>Rate increases each February</v>
          </cell>
          <cell r="G50">
            <v>0.97</v>
          </cell>
          <cell r="H50">
            <v>6715142.2680412373</v>
          </cell>
          <cell r="I50" t="str">
            <v>SkyWest</v>
          </cell>
          <cell r="J50" t="str">
            <v>DOT-OST-2009-0302</v>
          </cell>
          <cell r="K50">
            <v>45689</v>
          </cell>
          <cell r="L50">
            <v>46783</v>
          </cell>
          <cell r="M50" t="str">
            <v>SF</v>
          </cell>
          <cell r="N50" t="str">
            <v>2024-12-9</v>
          </cell>
          <cell r="O50" t="str">
            <v>ORD</v>
          </cell>
          <cell r="P50" t="str">
            <v>CRJ-200</v>
          </cell>
          <cell r="Q50">
            <v>50</v>
          </cell>
          <cell r="R50">
            <v>2</v>
          </cell>
          <cell r="S50">
            <v>14</v>
          </cell>
          <cell r="T50" t="str">
            <v>T</v>
          </cell>
          <cell r="U50">
            <v>49231</v>
          </cell>
          <cell r="V50">
            <v>313</v>
          </cell>
          <cell r="W50">
            <v>78.643769968051117</v>
          </cell>
          <cell r="X50">
            <v>1279498</v>
          </cell>
          <cell r="Y50">
            <v>25.989681298368914</v>
          </cell>
          <cell r="Z50">
            <v>47619</v>
          </cell>
          <cell r="AA50">
            <v>313</v>
          </cell>
          <cell r="AB50">
            <v>76.068690095846648</v>
          </cell>
          <cell r="AC50">
            <v>1566360</v>
          </cell>
          <cell r="AD50">
            <v>32.893592893592896</v>
          </cell>
          <cell r="AE50">
            <v>46089</v>
          </cell>
          <cell r="AF50">
            <v>313</v>
          </cell>
          <cell r="AG50">
            <v>73.62460063897764</v>
          </cell>
          <cell r="AH50">
            <v>1828644</v>
          </cell>
          <cell r="AI50">
            <v>39.676365293236998</v>
          </cell>
          <cell r="AJ50">
            <v>47542</v>
          </cell>
          <cell r="AK50">
            <v>313</v>
          </cell>
          <cell r="AL50">
            <v>75.945686900958464</v>
          </cell>
          <cell r="AM50">
            <v>1915718</v>
          </cell>
          <cell r="AN50">
            <v>40.295275756173488</v>
          </cell>
          <cell r="AO50" t="str">
            <v>Hancock/Houghton, MI</v>
          </cell>
          <cell r="AP50">
            <v>29920</v>
          </cell>
          <cell r="AQ50">
            <v>313</v>
          </cell>
          <cell r="AR50">
            <v>47.795527156549518</v>
          </cell>
          <cell r="AS50">
            <v>2043832</v>
          </cell>
          <cell r="AT50">
            <v>68.309893048128345</v>
          </cell>
          <cell r="AU50">
            <v>35159</v>
          </cell>
          <cell r="AV50">
            <v>313</v>
          </cell>
          <cell r="AW50">
            <v>56.164536741214057</v>
          </cell>
          <cell r="AX50">
            <v>2304924</v>
          </cell>
          <cell r="AY50">
            <v>65.557154640348131</v>
          </cell>
          <cell r="AZ50">
            <v>44499</v>
          </cell>
          <cell r="BA50">
            <v>313</v>
          </cell>
          <cell r="BB50">
            <v>71.084664536741215</v>
          </cell>
          <cell r="BC50">
            <v>2072200</v>
          </cell>
          <cell r="BD50">
            <v>46.567338591878467</v>
          </cell>
          <cell r="BE50" t="e">
            <v>#REF!</v>
          </cell>
          <cell r="BF50" t="e">
            <v>#REF!</v>
          </cell>
          <cell r="BG50" t="e">
            <v>#REF!</v>
          </cell>
          <cell r="BH50" t="e">
            <v>#REF!</v>
          </cell>
          <cell r="BI50" t="e">
            <v>#REF!</v>
          </cell>
          <cell r="BJ50" t="str">
            <v>CMX</v>
          </cell>
        </row>
        <row r="51">
          <cell r="D51" t="str">
            <v>Muskegon</v>
          </cell>
          <cell r="E51">
            <v>6805487</v>
          </cell>
          <cell r="F51" t="str">
            <v>Rate increases every November</v>
          </cell>
          <cell r="G51">
            <v>0.97</v>
          </cell>
          <cell r="H51">
            <v>7015965.9793814439</v>
          </cell>
          <cell r="I51" t="str">
            <v>Key Lime Air</v>
          </cell>
          <cell r="J51" t="str">
            <v>DOT-OST-2009-0301</v>
          </cell>
          <cell r="K51">
            <v>45597</v>
          </cell>
          <cell r="L51">
            <v>47057</v>
          </cell>
          <cell r="M51" t="str">
            <v>SF</v>
          </cell>
          <cell r="N51" t="str">
            <v>2024-9-17</v>
          </cell>
          <cell r="O51" t="str">
            <v>ORD</v>
          </cell>
          <cell r="P51" t="str">
            <v>Dornier 328/EMB145</v>
          </cell>
          <cell r="Q51">
            <v>0.6</v>
          </cell>
          <cell r="R51">
            <v>2</v>
          </cell>
          <cell r="S51">
            <v>12</v>
          </cell>
          <cell r="T51" t="str">
            <v>T</v>
          </cell>
          <cell r="U51">
            <v>33502</v>
          </cell>
          <cell r="V51">
            <v>313</v>
          </cell>
          <cell r="W51">
            <v>53.517571884984022</v>
          </cell>
          <cell r="X51">
            <v>2054099</v>
          </cell>
          <cell r="Y51">
            <v>61.312727598352339</v>
          </cell>
          <cell r="Z51">
            <v>32308</v>
          </cell>
          <cell r="AA51">
            <v>313</v>
          </cell>
          <cell r="AB51">
            <v>51.610223642172521</v>
          </cell>
          <cell r="AC51">
            <v>2332350</v>
          </cell>
          <cell r="AD51">
            <v>72.191098180017335</v>
          </cell>
          <cell r="AE51">
            <v>31605</v>
          </cell>
          <cell r="AF51">
            <v>313</v>
          </cell>
          <cell r="AG51">
            <v>50.487220447284344</v>
          </cell>
          <cell r="AH51">
            <v>2464679</v>
          </cell>
          <cell r="AI51">
            <v>77.983831672203763</v>
          </cell>
          <cell r="AJ51">
            <v>36156</v>
          </cell>
          <cell r="AK51">
            <v>313</v>
          </cell>
          <cell r="AL51">
            <v>57.757188498402556</v>
          </cell>
          <cell r="AM51">
            <v>2508016</v>
          </cell>
          <cell r="AN51">
            <v>69.366522845447506</v>
          </cell>
          <cell r="AO51" t="str">
            <v>Muskegon, MI</v>
          </cell>
          <cell r="AP51">
            <v>17313</v>
          </cell>
          <cell r="AQ51">
            <v>313</v>
          </cell>
          <cell r="AR51">
            <v>27.656549520766774</v>
          </cell>
          <cell r="AS51">
            <v>2688736</v>
          </cell>
          <cell r="AT51">
            <v>155.30156529775314</v>
          </cell>
          <cell r="AU51">
            <v>20385</v>
          </cell>
          <cell r="AV51">
            <v>313</v>
          </cell>
          <cell r="AW51">
            <v>32.563897763578275</v>
          </cell>
          <cell r="AX51">
            <v>3320016</v>
          </cell>
          <cell r="AY51">
            <v>162.86563649742459</v>
          </cell>
          <cell r="AZ51">
            <v>26779</v>
          </cell>
          <cell r="BA51">
            <v>313</v>
          </cell>
          <cell r="BB51">
            <v>42.777955271565496</v>
          </cell>
          <cell r="BC51">
            <v>3008576</v>
          </cell>
          <cell r="BD51">
            <v>112.34833264871727</v>
          </cell>
          <cell r="BE51" t="e">
            <v>#REF!</v>
          </cell>
          <cell r="BF51" t="e">
            <v>#REF!</v>
          </cell>
          <cell r="BG51" t="e">
            <v>#REF!</v>
          </cell>
          <cell r="BH51" t="e">
            <v>#REF!</v>
          </cell>
          <cell r="BI51" t="e">
            <v>#REF!</v>
          </cell>
          <cell r="BJ51" t="str">
            <v>MKG</v>
          </cell>
        </row>
        <row r="52">
          <cell r="D52" t="str">
            <v>Pellston</v>
          </cell>
          <cell r="E52">
            <v>4219848</v>
          </cell>
          <cell r="F52" t="str">
            <v>Subsidy-free June to September; Rate increases each February</v>
          </cell>
          <cell r="G52">
            <v>0.97</v>
          </cell>
          <cell r="H52">
            <v>4350358.7628865978</v>
          </cell>
          <cell r="I52" t="str">
            <v>SkyWest</v>
          </cell>
          <cell r="J52" t="str">
            <v>DOT-OST-2011-0133</v>
          </cell>
          <cell r="K52">
            <v>45689</v>
          </cell>
          <cell r="L52">
            <v>47149</v>
          </cell>
          <cell r="M52" t="str">
            <v>MM</v>
          </cell>
          <cell r="N52" t="str">
            <v>2024-12-7</v>
          </cell>
          <cell r="O52" t="str">
            <v>DTW</v>
          </cell>
          <cell r="P52" t="str">
            <v>CRJ-200</v>
          </cell>
          <cell r="Q52">
            <v>50</v>
          </cell>
          <cell r="R52">
            <v>2</v>
          </cell>
          <cell r="S52">
            <v>12</v>
          </cell>
          <cell r="T52" t="str">
            <v>T</v>
          </cell>
          <cell r="U52">
            <v>52731</v>
          </cell>
          <cell r="V52">
            <v>313</v>
          </cell>
          <cell r="W52">
            <v>84.234824281150154</v>
          </cell>
          <cell r="X52">
            <v>1225363</v>
          </cell>
          <cell r="Y52">
            <v>23.238000417211886</v>
          </cell>
          <cell r="Z52">
            <v>48533</v>
          </cell>
          <cell r="AA52">
            <v>313</v>
          </cell>
          <cell r="AB52">
            <v>77.528753993610223</v>
          </cell>
          <cell r="AC52">
            <v>1201320</v>
          </cell>
          <cell r="AD52">
            <v>24.75264253188552</v>
          </cell>
          <cell r="AE52">
            <v>47267</v>
          </cell>
          <cell r="AF52">
            <v>313</v>
          </cell>
          <cell r="AG52">
            <v>75.506389776357821</v>
          </cell>
          <cell r="AH52">
            <v>988136</v>
          </cell>
          <cell r="AI52">
            <v>20.905409693866758</v>
          </cell>
          <cell r="AJ52">
            <v>56890</v>
          </cell>
          <cell r="AK52">
            <v>313</v>
          </cell>
          <cell r="AL52">
            <v>90.878594249201285</v>
          </cell>
          <cell r="AM52">
            <v>1303892</v>
          </cell>
          <cell r="AN52">
            <v>22.919528915450869</v>
          </cell>
          <cell r="AO52" t="str">
            <v>Pellston, MI</v>
          </cell>
          <cell r="AP52">
            <v>18382</v>
          </cell>
          <cell r="AQ52">
            <v>208</v>
          </cell>
          <cell r="AR52">
            <v>44.1875</v>
          </cell>
          <cell r="AS52">
            <v>1469253</v>
          </cell>
          <cell r="AT52">
            <v>79.928897834838423</v>
          </cell>
          <cell r="AU52">
            <v>54706</v>
          </cell>
          <cell r="AV52">
            <v>208</v>
          </cell>
          <cell r="AW52">
            <v>131.50480769230768</v>
          </cell>
          <cell r="AX52">
            <v>1757110</v>
          </cell>
          <cell r="AY52">
            <v>32.119145980331226</v>
          </cell>
          <cell r="AZ52">
            <v>53428</v>
          </cell>
          <cell r="BA52">
            <v>208</v>
          </cell>
          <cell r="BB52">
            <v>128.43269230769232</v>
          </cell>
          <cell r="BC52">
            <v>1995249</v>
          </cell>
          <cell r="BD52">
            <v>37.344632028150031</v>
          </cell>
          <cell r="BE52" t="e">
            <v>#REF!</v>
          </cell>
          <cell r="BF52" t="e">
            <v>#REF!</v>
          </cell>
          <cell r="BG52" t="e">
            <v>#REF!</v>
          </cell>
          <cell r="BH52" t="e">
            <v>#REF!</v>
          </cell>
          <cell r="BI52" t="e">
            <v>#REF!</v>
          </cell>
          <cell r="BJ52" t="str">
            <v>PLN</v>
          </cell>
        </row>
        <row r="53">
          <cell r="D53" t="str">
            <v>Brainerd</v>
          </cell>
          <cell r="E53">
            <v>7684354</v>
          </cell>
          <cell r="F53" t="str">
            <v>Rate increases Feb. 1, 2025</v>
          </cell>
          <cell r="G53">
            <v>0.98699999999999999</v>
          </cell>
          <cell r="H53">
            <v>7785566.3627152992</v>
          </cell>
          <cell r="I53" t="str">
            <v>SkyWest</v>
          </cell>
          <cell r="J53" t="str">
            <v>DOT-OST-2011-0135</v>
          </cell>
          <cell r="K53">
            <v>45323</v>
          </cell>
          <cell r="L53">
            <v>46053</v>
          </cell>
          <cell r="M53" t="str">
            <v>MM</v>
          </cell>
          <cell r="N53" t="str">
            <v>2023-12-17</v>
          </cell>
          <cell r="O53" t="str">
            <v>MSP</v>
          </cell>
          <cell r="P53" t="str">
            <v>CRJ550/700/900</v>
          </cell>
          <cell r="Q53" t="str">
            <v>50/65/76</v>
          </cell>
          <cell r="R53">
            <v>2</v>
          </cell>
          <cell r="S53">
            <v>12</v>
          </cell>
          <cell r="T53" t="str">
            <v>T</v>
          </cell>
          <cell r="U53">
            <v>33519</v>
          </cell>
          <cell r="V53">
            <v>313</v>
          </cell>
          <cell r="W53">
            <v>53.54472843450479</v>
          </cell>
          <cell r="X53">
            <v>1697814</v>
          </cell>
          <cell r="Y53">
            <v>50.652286762731585</v>
          </cell>
          <cell r="Z53">
            <v>37313</v>
          </cell>
          <cell r="AA53">
            <v>313</v>
          </cell>
          <cell r="AB53">
            <v>59.605431309904155</v>
          </cell>
          <cell r="AC53">
            <v>1670342</v>
          </cell>
          <cell r="AD53">
            <v>44.76568488194463</v>
          </cell>
          <cell r="AE53">
            <v>40114</v>
          </cell>
          <cell r="AF53">
            <v>313</v>
          </cell>
          <cell r="AG53">
            <v>64.079872204472849</v>
          </cell>
          <cell r="AH53">
            <v>1652144</v>
          </cell>
          <cell r="AI53">
            <v>41.186219275066058</v>
          </cell>
          <cell r="AJ53">
            <v>40866</v>
          </cell>
          <cell r="AK53">
            <v>313</v>
          </cell>
          <cell r="AL53">
            <v>65.281150159744413</v>
          </cell>
          <cell r="AM53">
            <v>1869484</v>
          </cell>
          <cell r="AN53">
            <v>45.74668428522488</v>
          </cell>
          <cell r="AO53" t="str">
            <v>Brainerd, MN</v>
          </cell>
          <cell r="AP53">
            <v>26723</v>
          </cell>
          <cell r="AQ53">
            <v>313</v>
          </cell>
          <cell r="AR53">
            <v>42.688498402555908</v>
          </cell>
          <cell r="AS53">
            <v>1933180</v>
          </cell>
          <cell r="AT53">
            <v>72.341428731804058</v>
          </cell>
          <cell r="AU53">
            <v>32825</v>
          </cell>
          <cell r="AV53">
            <v>313</v>
          </cell>
          <cell r="AW53">
            <v>52.436102236421725</v>
          </cell>
          <cell r="AX53">
            <v>2054430</v>
          </cell>
          <cell r="AY53">
            <v>62.587357197258186</v>
          </cell>
          <cell r="AZ53">
            <v>40361</v>
          </cell>
          <cell r="BA53">
            <v>313</v>
          </cell>
          <cell r="BB53">
            <v>64.474440894568687</v>
          </cell>
          <cell r="BC53">
            <v>2035593</v>
          </cell>
          <cell r="BD53">
            <v>50.434652263323507</v>
          </cell>
          <cell r="BE53" t="e">
            <v>#REF!</v>
          </cell>
          <cell r="BF53" t="e">
            <v>#REF!</v>
          </cell>
          <cell r="BG53" t="e">
            <v>#REF!</v>
          </cell>
          <cell r="BH53" t="e">
            <v>#REF!</v>
          </cell>
          <cell r="BI53" t="e">
            <v>#REF!</v>
          </cell>
          <cell r="BJ53" t="str">
            <v>BRD</v>
          </cell>
        </row>
        <row r="54">
          <cell r="D54" t="str">
            <v>International Falls</v>
          </cell>
          <cell r="E54">
            <v>6540044</v>
          </cell>
          <cell r="F54" t="str">
            <v>Rate increases Feb. 1, 2025</v>
          </cell>
          <cell r="G54">
            <v>0.98699999999999999</v>
          </cell>
          <cell r="H54">
            <v>6626184.397163121</v>
          </cell>
          <cell r="I54" t="str">
            <v>SkyWest</v>
          </cell>
          <cell r="J54" t="str">
            <v>DOT-OST-2009-0304</v>
          </cell>
          <cell r="K54">
            <v>45323</v>
          </cell>
          <cell r="L54">
            <v>46053</v>
          </cell>
          <cell r="M54" t="str">
            <v>MM</v>
          </cell>
          <cell r="N54" t="str">
            <v>2023-12-17</v>
          </cell>
          <cell r="O54" t="str">
            <v>MSP</v>
          </cell>
          <cell r="P54" t="str">
            <v>CRJ550/700/900</v>
          </cell>
          <cell r="Q54" t="str">
            <v>50/65/76</v>
          </cell>
          <cell r="R54">
            <v>2</v>
          </cell>
          <cell r="S54">
            <v>12</v>
          </cell>
          <cell r="T54" t="str">
            <v>T</v>
          </cell>
          <cell r="U54">
            <v>23598</v>
          </cell>
          <cell r="V54">
            <v>313</v>
          </cell>
          <cell r="W54">
            <v>37.696485623003198</v>
          </cell>
          <cell r="X54">
            <v>2189324</v>
          </cell>
          <cell r="Y54">
            <v>92.77582846003898</v>
          </cell>
          <cell r="Z54">
            <v>28053</v>
          </cell>
          <cell r="AA54">
            <v>313</v>
          </cell>
          <cell r="AB54">
            <v>44.813099041533548</v>
          </cell>
          <cell r="AC54">
            <v>2934020</v>
          </cell>
          <cell r="AD54">
            <v>104.58845756247104</v>
          </cell>
          <cell r="AE54">
            <v>32204</v>
          </cell>
          <cell r="AF54">
            <v>313</v>
          </cell>
          <cell r="AG54">
            <v>51.444089456869008</v>
          </cell>
          <cell r="AH54">
            <v>3269838</v>
          </cell>
          <cell r="AI54">
            <v>101.53515091293006</v>
          </cell>
          <cell r="AJ54">
            <v>33655</v>
          </cell>
          <cell r="AK54">
            <v>313</v>
          </cell>
          <cell r="AL54">
            <v>53.761980830670929</v>
          </cell>
          <cell r="AM54">
            <v>3123440</v>
          </cell>
          <cell r="AN54">
            <v>92.807606596345266</v>
          </cell>
          <cell r="AO54" t="str">
            <v>International Falls, MN</v>
          </cell>
          <cell r="AP54">
            <v>14759</v>
          </cell>
          <cell r="AQ54">
            <v>313</v>
          </cell>
          <cell r="AR54">
            <v>23.576677316293928</v>
          </cell>
          <cell r="AS54">
            <v>2891468</v>
          </cell>
          <cell r="AT54">
            <v>195.91218917270817</v>
          </cell>
          <cell r="AU54">
            <v>14850</v>
          </cell>
          <cell r="AV54">
            <v>313</v>
          </cell>
          <cell r="AW54">
            <v>23.722044728434504</v>
          </cell>
          <cell r="AX54">
            <v>3274278</v>
          </cell>
          <cell r="AY54">
            <v>220.490101010101</v>
          </cell>
          <cell r="AZ54">
            <v>24067</v>
          </cell>
          <cell r="BA54">
            <v>313</v>
          </cell>
          <cell r="BB54">
            <v>38.445686900958464</v>
          </cell>
          <cell r="BC54">
            <v>3188409</v>
          </cell>
          <cell r="BD54">
            <v>132.4805335106162</v>
          </cell>
          <cell r="BE54" t="e">
            <v>#REF!</v>
          </cell>
          <cell r="BF54" t="e">
            <v>#REF!</v>
          </cell>
          <cell r="BG54" t="e">
            <v>#REF!</v>
          </cell>
          <cell r="BH54" t="e">
            <v>#REF!</v>
          </cell>
          <cell r="BI54" t="e">
            <v>#REF!</v>
          </cell>
          <cell r="BJ54" t="str">
            <v>INL</v>
          </cell>
        </row>
        <row r="55">
          <cell r="D55" t="str">
            <v>Hibbing</v>
          </cell>
          <cell r="E55">
            <v>7482063</v>
          </cell>
          <cell r="F55" t="str">
            <v>Rate increases every June</v>
          </cell>
          <cell r="G55">
            <v>0.97</v>
          </cell>
          <cell r="H55">
            <v>7713467.010309279</v>
          </cell>
          <cell r="I55" t="str">
            <v>SkyWest</v>
          </cell>
          <cell r="J55" t="str">
            <v>DOT-OST-2003-15796</v>
          </cell>
          <cell r="K55">
            <v>45444</v>
          </cell>
          <cell r="L55">
            <v>46538</v>
          </cell>
          <cell r="M55" t="str">
            <v>MM</v>
          </cell>
          <cell r="N55" t="str">
            <v>2024-5-13</v>
          </cell>
          <cell r="O55" t="str">
            <v>MSP</v>
          </cell>
          <cell r="P55" t="str">
            <v>CRJ550/700/900</v>
          </cell>
          <cell r="Q55" t="str">
            <v>50/65/76</v>
          </cell>
          <cell r="R55">
            <v>2</v>
          </cell>
          <cell r="S55">
            <v>12</v>
          </cell>
          <cell r="T55" t="str">
            <v>T</v>
          </cell>
          <cell r="U55">
            <v>25127</v>
          </cell>
          <cell r="V55">
            <v>313</v>
          </cell>
          <cell r="W55">
            <v>40.138977635782744</v>
          </cell>
          <cell r="X55">
            <v>2671234</v>
          </cell>
          <cell r="Y55">
            <v>106.30930871174434</v>
          </cell>
          <cell r="Z55">
            <v>26054</v>
          </cell>
          <cell r="AA55">
            <v>313</v>
          </cell>
          <cell r="AB55">
            <v>41.619808306709267</v>
          </cell>
          <cell r="AC55">
            <v>2884350</v>
          </cell>
          <cell r="AD55">
            <v>110.70660934981193</v>
          </cell>
          <cell r="AE55">
            <v>30147</v>
          </cell>
          <cell r="AF55">
            <v>313</v>
          </cell>
          <cell r="AG55">
            <v>48.158146964856229</v>
          </cell>
          <cell r="AH55">
            <v>2842681</v>
          </cell>
          <cell r="AI55">
            <v>94.293992768766373</v>
          </cell>
          <cell r="AJ55">
            <v>33089</v>
          </cell>
          <cell r="AK55">
            <v>313</v>
          </cell>
          <cell r="AL55">
            <v>52.857827476038338</v>
          </cell>
          <cell r="AM55">
            <v>2834444</v>
          </cell>
          <cell r="AN55">
            <v>85.661216718546953</v>
          </cell>
          <cell r="AO55" t="str">
            <v>Chisholm/Hibbing</v>
          </cell>
          <cell r="AP55">
            <v>20633</v>
          </cell>
          <cell r="AQ55">
            <v>313</v>
          </cell>
          <cell r="AR55">
            <v>32.960063897763575</v>
          </cell>
          <cell r="AS55">
            <v>2616931</v>
          </cell>
          <cell r="AT55">
            <v>126.83230746861824</v>
          </cell>
          <cell r="AU55">
            <v>22057</v>
          </cell>
          <cell r="AV55">
            <v>313</v>
          </cell>
          <cell r="AW55">
            <v>35.234824281150161</v>
          </cell>
          <cell r="AX55">
            <v>2493750</v>
          </cell>
          <cell r="AY55">
            <v>113.05934623928911</v>
          </cell>
          <cell r="AZ55">
            <v>24837</v>
          </cell>
          <cell r="BA55">
            <v>313</v>
          </cell>
          <cell r="BB55">
            <v>39.675718849840258</v>
          </cell>
          <cell r="BC55">
            <v>2936621</v>
          </cell>
          <cell r="BD55">
            <v>118.23573700527439</v>
          </cell>
          <cell r="BE55" t="e">
            <v>#REF!</v>
          </cell>
          <cell r="BF55" t="e">
            <v>#REF!</v>
          </cell>
          <cell r="BG55" t="e">
            <v>#REF!</v>
          </cell>
          <cell r="BH55" t="e">
            <v>#REF!</v>
          </cell>
          <cell r="BI55" t="e">
            <v>#REF!</v>
          </cell>
          <cell r="BJ55" t="str">
            <v>HIB</v>
          </cell>
        </row>
        <row r="56">
          <cell r="D56" t="str">
            <v>Thief River Falls</v>
          </cell>
          <cell r="E56">
            <v>6339517</v>
          </cell>
          <cell r="F56" t="str">
            <v>Rate increases every June</v>
          </cell>
          <cell r="G56">
            <v>0.98</v>
          </cell>
          <cell r="H56">
            <v>6468894.8979591839</v>
          </cell>
          <cell r="I56" t="str">
            <v>Key Lime Air</v>
          </cell>
          <cell r="J56" t="str">
            <v>DOT-OST-2001-10642</v>
          </cell>
          <cell r="K56">
            <v>44713</v>
          </cell>
          <cell r="L56">
            <v>46538</v>
          </cell>
          <cell r="M56" t="str">
            <v>MG</v>
          </cell>
          <cell r="N56" t="str">
            <v>2022-2-21</v>
          </cell>
          <cell r="O56" t="str">
            <v>MSP</v>
          </cell>
          <cell r="P56" t="str">
            <v>D328 jet/ERJ-145</v>
          </cell>
          <cell r="Q56" t="str">
            <v>30-50</v>
          </cell>
          <cell r="R56">
            <v>2</v>
          </cell>
          <cell r="S56">
            <v>12</v>
          </cell>
          <cell r="T56" t="str">
            <v>T</v>
          </cell>
          <cell r="U56">
            <v>4321</v>
          </cell>
          <cell r="V56">
            <v>294</v>
          </cell>
          <cell r="W56">
            <v>7.3486394557823127</v>
          </cell>
          <cell r="X56">
            <v>2176866</v>
          </cell>
          <cell r="Y56">
            <v>503.78754917843094</v>
          </cell>
          <cell r="Z56">
            <v>11972</v>
          </cell>
          <cell r="AA56">
            <v>313</v>
          </cell>
          <cell r="AB56">
            <v>19.124600638977636</v>
          </cell>
          <cell r="AC56">
            <v>3528240</v>
          </cell>
          <cell r="AD56">
            <v>294.70765118610092</v>
          </cell>
          <cell r="AE56">
            <v>9911</v>
          </cell>
          <cell r="AF56">
            <v>313</v>
          </cell>
          <cell r="AG56">
            <v>15.832268370607029</v>
          </cell>
          <cell r="AH56">
            <v>3338170</v>
          </cell>
          <cell r="AI56">
            <v>336.81465038845727</v>
          </cell>
          <cell r="AJ56">
            <v>9358</v>
          </cell>
          <cell r="AK56">
            <v>313</v>
          </cell>
          <cell r="AL56">
            <v>14.94888178913738</v>
          </cell>
          <cell r="AM56">
            <v>3192879</v>
          </cell>
          <cell r="AN56">
            <v>341.19245565291732</v>
          </cell>
          <cell r="AO56" t="str">
            <v>Thief River Falls, MN</v>
          </cell>
          <cell r="AP56">
            <v>5835</v>
          </cell>
          <cell r="AQ56">
            <v>313</v>
          </cell>
          <cell r="AR56">
            <v>9.321086261980831</v>
          </cell>
          <cell r="AS56">
            <v>3644126</v>
          </cell>
          <cell r="AT56">
            <v>624.52887746358181</v>
          </cell>
          <cell r="AU56">
            <v>10943</v>
          </cell>
          <cell r="AV56">
            <v>313</v>
          </cell>
          <cell r="AW56">
            <v>17.480830670926519</v>
          </cell>
          <cell r="AX56">
            <v>4045040</v>
          </cell>
          <cell r="AY56">
            <v>369.64634926436992</v>
          </cell>
          <cell r="AZ56">
            <v>17200</v>
          </cell>
          <cell r="BA56">
            <v>313</v>
          </cell>
          <cell r="BB56">
            <v>27.476038338658146</v>
          </cell>
          <cell r="BC56">
            <v>4672904</v>
          </cell>
          <cell r="BD56">
            <v>271.68046511627909</v>
          </cell>
          <cell r="BE56" t="e">
            <v>#REF!</v>
          </cell>
          <cell r="BF56" t="e">
            <v>#REF!</v>
          </cell>
          <cell r="BG56" t="e">
            <v>#REF!</v>
          </cell>
          <cell r="BH56" t="e">
            <v>#REF!</v>
          </cell>
          <cell r="BI56" t="e">
            <v>#REF!</v>
          </cell>
          <cell r="BJ56" t="str">
            <v>TVF</v>
          </cell>
        </row>
        <row r="57">
          <cell r="D57" t="str">
            <v>Bemidji</v>
          </cell>
          <cell r="E57">
            <v>5097827</v>
          </cell>
          <cell r="F57" t="str">
            <v>Rate increases each March</v>
          </cell>
          <cell r="G57">
            <v>0.97</v>
          </cell>
          <cell r="H57">
            <v>5255491.7525773197</v>
          </cell>
          <cell r="I57" t="str">
            <v>SkyWest</v>
          </cell>
          <cell r="J57" t="str">
            <v>DOT-OST-2011-0134</v>
          </cell>
          <cell r="K57">
            <v>45717</v>
          </cell>
          <cell r="L57">
            <v>47177</v>
          </cell>
          <cell r="M57" t="str">
            <v>MM</v>
          </cell>
          <cell r="N57" t="str">
            <v>2025-1-8</v>
          </cell>
          <cell r="O57" t="str">
            <v>MSP</v>
          </cell>
          <cell r="P57" t="str">
            <v>CRJ550/700/900</v>
          </cell>
          <cell r="Q57" t="str">
            <v>50/65/76</v>
          </cell>
          <cell r="R57">
            <v>2</v>
          </cell>
          <cell r="S57">
            <v>14</v>
          </cell>
          <cell r="T57" t="str">
            <v>T</v>
          </cell>
          <cell r="U57">
            <v>47919</v>
          </cell>
          <cell r="V57">
            <v>313</v>
          </cell>
          <cell r="W57">
            <v>76.547923322683701</v>
          </cell>
          <cell r="X57">
            <v>1217620</v>
          </cell>
          <cell r="Y57">
            <v>25.409962645297274</v>
          </cell>
          <cell r="Z57">
            <v>52898</v>
          </cell>
          <cell r="AA57">
            <v>313</v>
          </cell>
          <cell r="AB57">
            <v>84.501597444089455</v>
          </cell>
          <cell r="AC57">
            <v>1264400</v>
          </cell>
          <cell r="AD57">
            <v>23.902605013422058</v>
          </cell>
          <cell r="AE57">
            <v>56627</v>
          </cell>
          <cell r="AF57">
            <v>313</v>
          </cell>
          <cell r="AG57">
            <v>90.45846645367412</v>
          </cell>
          <cell r="AH57">
            <v>1295514</v>
          </cell>
          <cell r="AI57">
            <v>22.878026383174106</v>
          </cell>
          <cell r="AJ57">
            <v>57433</v>
          </cell>
          <cell r="AK57">
            <v>313</v>
          </cell>
          <cell r="AL57">
            <v>91.746006389776355</v>
          </cell>
          <cell r="AM57">
            <v>1327428</v>
          </cell>
          <cell r="AN57">
            <v>23.112635592777671</v>
          </cell>
          <cell r="AO57" t="str">
            <v>Bemidji, MN</v>
          </cell>
          <cell r="AP57">
            <v>38051</v>
          </cell>
          <cell r="AQ57">
            <v>313</v>
          </cell>
          <cell r="AR57">
            <v>60.784345047923324</v>
          </cell>
          <cell r="AS57">
            <v>1301044</v>
          </cell>
          <cell r="AT57">
            <v>34.192110588420803</v>
          </cell>
          <cell r="AU57">
            <v>44588</v>
          </cell>
          <cell r="AV57">
            <v>313</v>
          </cell>
          <cell r="AW57">
            <v>71.226837060702877</v>
          </cell>
          <cell r="AX57">
            <v>1388016</v>
          </cell>
          <cell r="AY57">
            <v>31.129810711402172</v>
          </cell>
          <cell r="AZ57">
            <v>54065</v>
          </cell>
          <cell r="BA57">
            <v>313</v>
          </cell>
          <cell r="BB57">
            <v>86.365814696485629</v>
          </cell>
          <cell r="BC57">
            <v>1680088</v>
          </cell>
          <cell r="BD57">
            <v>31.075335244612965</v>
          </cell>
          <cell r="BE57" t="e">
            <v>#REF!</v>
          </cell>
          <cell r="BF57" t="e">
            <v>#REF!</v>
          </cell>
          <cell r="BG57" t="e">
            <v>#REF!</v>
          </cell>
          <cell r="BH57" t="e">
            <v>#REF!</v>
          </cell>
          <cell r="BI57" t="e">
            <v>#REF!</v>
          </cell>
          <cell r="BJ57" t="str">
            <v>BJI</v>
          </cell>
        </row>
        <row r="58">
          <cell r="D58" t="str">
            <v>Cape Girardeau</v>
          </cell>
          <cell r="E58">
            <v>5927496</v>
          </cell>
          <cell r="F58" t="str">
            <v>Rate increases every Oct</v>
          </cell>
          <cell r="G58">
            <v>0.97</v>
          </cell>
          <cell r="H58">
            <v>6110820.6185567016</v>
          </cell>
          <cell r="I58" t="str">
            <v>Contour</v>
          </cell>
          <cell r="J58" t="str">
            <v>DOT-OST-1996-1559</v>
          </cell>
          <cell r="K58">
            <v>45931</v>
          </cell>
          <cell r="L58">
            <v>47391</v>
          </cell>
          <cell r="M58" t="str">
            <v>MM</v>
          </cell>
          <cell r="N58" t="str">
            <v>2025-9-21</v>
          </cell>
          <cell r="O58" t="str">
            <v>ORD/CLT</v>
          </cell>
          <cell r="P58" t="str">
            <v>ERJ-135</v>
          </cell>
          <cell r="Q58">
            <v>30</v>
          </cell>
          <cell r="R58">
            <v>2</v>
          </cell>
          <cell r="S58">
            <v>12</v>
          </cell>
          <cell r="T58" t="str">
            <v>T</v>
          </cell>
          <cell r="U58">
            <v>10524</v>
          </cell>
          <cell r="V58">
            <v>313</v>
          </cell>
          <cell r="W58">
            <v>16.811501597444089</v>
          </cell>
          <cell r="X58">
            <v>1975944</v>
          </cell>
          <cell r="Y58">
            <v>187.75598631698975</v>
          </cell>
          <cell r="Z58">
            <v>11613</v>
          </cell>
          <cell r="AA58">
            <v>313</v>
          </cell>
          <cell r="AB58">
            <v>18.551118210862619</v>
          </cell>
          <cell r="AC58">
            <v>2142498</v>
          </cell>
          <cell r="AD58">
            <v>184.4913459054508</v>
          </cell>
          <cell r="AE58">
            <v>14822</v>
          </cell>
          <cell r="AF58">
            <v>313</v>
          </cell>
          <cell r="AG58">
            <v>23.677316293929714</v>
          </cell>
          <cell r="AH58">
            <v>2752113</v>
          </cell>
          <cell r="AI58">
            <v>185.67757387666981</v>
          </cell>
          <cell r="AJ58">
            <v>23648</v>
          </cell>
          <cell r="AK58">
            <v>313</v>
          </cell>
          <cell r="AL58">
            <v>37.776357827476041</v>
          </cell>
          <cell r="AM58">
            <v>2891219</v>
          </cell>
          <cell r="AN58">
            <v>122.26061400541272</v>
          </cell>
          <cell r="AO58" t="str">
            <v>Cape Girardeau, MO</v>
          </cell>
          <cell r="AP58">
            <v>12605</v>
          </cell>
          <cell r="AQ58">
            <v>313</v>
          </cell>
          <cell r="AR58">
            <v>20.135782747603834</v>
          </cell>
          <cell r="AS58">
            <v>3157683</v>
          </cell>
          <cell r="AT58">
            <v>250.5103530345101</v>
          </cell>
          <cell r="AU58">
            <v>14632</v>
          </cell>
          <cell r="AV58">
            <v>313</v>
          </cell>
          <cell r="AW58">
            <v>23.373801916932909</v>
          </cell>
          <cell r="AX58">
            <v>3410409</v>
          </cell>
          <cell r="AY58">
            <v>233.07879989065063</v>
          </cell>
          <cell r="AZ58">
            <v>19511</v>
          </cell>
          <cell r="BA58">
            <v>313</v>
          </cell>
          <cell r="BB58">
            <v>31.167731629392971</v>
          </cell>
          <cell r="BC58">
            <v>4173054</v>
          </cell>
          <cell r="BD58">
            <v>213.88211777971401</v>
          </cell>
          <cell r="BE58" t="e">
            <v>#REF!</v>
          </cell>
          <cell r="BF58" t="e">
            <v>#REF!</v>
          </cell>
          <cell r="BG58" t="e">
            <v>#REF!</v>
          </cell>
          <cell r="BH58" t="e">
            <v>#REF!</v>
          </cell>
          <cell r="BI58" t="e">
            <v>#REF!</v>
          </cell>
          <cell r="BJ58" t="str">
            <v>CGI</v>
          </cell>
        </row>
        <row r="59">
          <cell r="D59" t="str">
            <v>Fort Leonard Wood</v>
          </cell>
          <cell r="E59">
            <v>5727896</v>
          </cell>
          <cell r="F59" t="str">
            <v>Rate increases every October</v>
          </cell>
          <cell r="G59">
            <v>0.97</v>
          </cell>
          <cell r="H59">
            <v>5905047.4226804124</v>
          </cell>
          <cell r="I59" t="str">
            <v>Contour</v>
          </cell>
          <cell r="J59" t="str">
            <v>DOT-OST-1996-1167</v>
          </cell>
          <cell r="K59">
            <v>45931</v>
          </cell>
          <cell r="L59">
            <v>47391</v>
          </cell>
          <cell r="M59" t="str">
            <v>MM</v>
          </cell>
          <cell r="N59" t="str">
            <v>2025-8-4</v>
          </cell>
          <cell r="O59" t="str">
            <v>ORD/DFW</v>
          </cell>
          <cell r="P59" t="str">
            <v>ERJ-135</v>
          </cell>
          <cell r="Q59">
            <v>30</v>
          </cell>
          <cell r="R59">
            <v>2</v>
          </cell>
          <cell r="S59">
            <v>12</v>
          </cell>
          <cell r="T59" t="str">
            <v>T</v>
          </cell>
          <cell r="U59">
            <v>15353</v>
          </cell>
          <cell r="V59">
            <v>313</v>
          </cell>
          <cell r="W59">
            <v>24.525559105431309</v>
          </cell>
          <cell r="X59">
            <v>2752753</v>
          </cell>
          <cell r="Y59">
            <v>179.29740115938253</v>
          </cell>
          <cell r="Z59">
            <v>15819</v>
          </cell>
          <cell r="AA59">
            <v>313</v>
          </cell>
          <cell r="AB59">
            <v>25.269968051118212</v>
          </cell>
          <cell r="AC59">
            <v>2845770</v>
          </cell>
          <cell r="AD59">
            <v>179.89569505025602</v>
          </cell>
          <cell r="AE59">
            <v>15299</v>
          </cell>
          <cell r="AF59">
            <v>313</v>
          </cell>
          <cell r="AG59">
            <v>24.439297124600639</v>
          </cell>
          <cell r="AH59">
            <v>3111628</v>
          </cell>
          <cell r="AI59">
            <v>203.38767239688869</v>
          </cell>
          <cell r="AJ59">
            <v>10056</v>
          </cell>
          <cell r="AK59">
            <v>313</v>
          </cell>
          <cell r="AL59">
            <v>16.063897763578275</v>
          </cell>
          <cell r="AM59">
            <v>2956157</v>
          </cell>
          <cell r="AN59">
            <v>293.96947096260936</v>
          </cell>
          <cell r="AO59" t="str">
            <v>Fort Leonard Wood, MO</v>
          </cell>
          <cell r="AP59">
            <v>5906</v>
          </cell>
          <cell r="AQ59">
            <v>313</v>
          </cell>
          <cell r="AR59">
            <v>9.4345047923322678</v>
          </cell>
          <cell r="AS59">
            <v>3041460</v>
          </cell>
          <cell r="AT59">
            <v>514.97798848628508</v>
          </cell>
          <cell r="AU59">
            <v>12591</v>
          </cell>
          <cell r="AV59">
            <v>313</v>
          </cell>
          <cell r="AW59">
            <v>20.113418530351439</v>
          </cell>
          <cell r="AX59">
            <v>3083841</v>
          </cell>
          <cell r="AY59">
            <v>244.9242315939957</v>
          </cell>
          <cell r="AZ59">
            <v>14004</v>
          </cell>
          <cell r="BA59">
            <v>313</v>
          </cell>
          <cell r="BB59">
            <v>22.370607028753994</v>
          </cell>
          <cell r="BC59">
            <v>4190349</v>
          </cell>
          <cell r="BD59">
            <v>299.22514995715511</v>
          </cell>
          <cell r="BE59" t="e">
            <v>#REF!</v>
          </cell>
          <cell r="BF59" t="e">
            <v>#REF!</v>
          </cell>
          <cell r="BG59" t="e">
            <v>#REF!</v>
          </cell>
          <cell r="BH59" t="e">
            <v>#REF!</v>
          </cell>
          <cell r="BI59" t="e">
            <v>#REF!</v>
          </cell>
          <cell r="BJ59" t="str">
            <v>TBN</v>
          </cell>
        </row>
        <row r="60">
          <cell r="D60" t="str">
            <v>Kirksville</v>
          </cell>
          <cell r="E60">
            <v>5834057</v>
          </cell>
          <cell r="F60" t="str">
            <v>Rate increases every August</v>
          </cell>
          <cell r="G60">
            <v>0.98</v>
          </cell>
          <cell r="H60">
            <v>5953119.3877551025</v>
          </cell>
          <cell r="I60" t="str">
            <v>Contour</v>
          </cell>
          <cell r="J60" t="str">
            <v>DOT-OST-1997-2515</v>
          </cell>
          <cell r="K60">
            <v>45139</v>
          </cell>
          <cell r="L60">
            <v>46234</v>
          </cell>
          <cell r="M60" t="str">
            <v>MM</v>
          </cell>
          <cell r="N60" t="str">
            <v>2023-4-8</v>
          </cell>
          <cell r="O60" t="str">
            <v>ORD</v>
          </cell>
          <cell r="P60" t="str">
            <v>ERJ-135</v>
          </cell>
          <cell r="Q60">
            <v>30</v>
          </cell>
          <cell r="R60">
            <v>2</v>
          </cell>
          <cell r="S60">
            <v>12</v>
          </cell>
          <cell r="T60" t="str">
            <v>T</v>
          </cell>
          <cell r="U60">
            <v>9583</v>
          </cell>
          <cell r="V60">
            <v>313</v>
          </cell>
          <cell r="W60">
            <v>15.308306709265176</v>
          </cell>
          <cell r="X60">
            <v>1623392</v>
          </cell>
          <cell r="Y60">
            <v>169.40331837629134</v>
          </cell>
          <cell r="Z60">
            <v>9534</v>
          </cell>
          <cell r="AA60">
            <v>313</v>
          </cell>
          <cell r="AB60">
            <v>15.230031948881789</v>
          </cell>
          <cell r="AC60">
            <v>1938000</v>
          </cell>
          <cell r="AD60">
            <v>203.27249842668346</v>
          </cell>
          <cell r="AE60">
            <v>10617</v>
          </cell>
          <cell r="AF60">
            <v>313</v>
          </cell>
          <cell r="AG60">
            <v>16.960063897763579</v>
          </cell>
          <cell r="AH60">
            <v>2044203</v>
          </cell>
          <cell r="AI60">
            <v>192.54054817745126</v>
          </cell>
          <cell r="AJ60">
            <v>9981</v>
          </cell>
          <cell r="AK60">
            <v>313</v>
          </cell>
          <cell r="AL60">
            <v>15.94408945686901</v>
          </cell>
          <cell r="AM60">
            <v>2000723</v>
          </cell>
          <cell r="AN60">
            <v>200.45316100591123</v>
          </cell>
          <cell r="AO60" t="str">
            <v>Kirksville, MO</v>
          </cell>
          <cell r="AP60">
            <v>7022</v>
          </cell>
          <cell r="AQ60">
            <v>313</v>
          </cell>
          <cell r="AR60">
            <v>11.217252396166135</v>
          </cell>
          <cell r="AS60">
            <v>2171280</v>
          </cell>
          <cell r="AT60">
            <v>309.21105098262603</v>
          </cell>
          <cell r="AU60">
            <v>7148</v>
          </cell>
          <cell r="AV60">
            <v>313</v>
          </cell>
          <cell r="AW60">
            <v>11.418530351437699</v>
          </cell>
          <cell r="AX60">
            <v>2305336</v>
          </cell>
          <cell r="AY60">
            <v>322.51482932288752</v>
          </cell>
          <cell r="AZ60">
            <v>9263</v>
          </cell>
          <cell r="BA60">
            <v>313</v>
          </cell>
          <cell r="BB60">
            <v>14.797124600638977</v>
          </cell>
          <cell r="BC60">
            <v>2264856</v>
          </cell>
          <cell r="BD60">
            <v>244.50566771024506</v>
          </cell>
          <cell r="BE60" t="e">
            <v>#REF!</v>
          </cell>
          <cell r="BF60" t="e">
            <v>#REF!</v>
          </cell>
          <cell r="BG60" t="e">
            <v>#REF!</v>
          </cell>
          <cell r="BH60" t="e">
            <v>#REF!</v>
          </cell>
          <cell r="BI60" t="e">
            <v>#REF!</v>
          </cell>
          <cell r="BJ60" t="str">
            <v>IRK</v>
          </cell>
        </row>
        <row r="61">
          <cell r="D61" t="str">
            <v>Joplin</v>
          </cell>
          <cell r="E61">
            <v>5841528</v>
          </cell>
          <cell r="F61" t="str">
            <v xml:space="preserve">Rate increases each May </v>
          </cell>
          <cell r="G61">
            <v>0.97</v>
          </cell>
          <cell r="H61">
            <v>6022193.8144329898</v>
          </cell>
          <cell r="I61" t="str">
            <v>SkyWest</v>
          </cell>
          <cell r="J61" t="str">
            <v>DOT-OST-2006-23932</v>
          </cell>
          <cell r="K61">
            <v>45413</v>
          </cell>
          <cell r="L61">
            <v>46507</v>
          </cell>
          <cell r="M61" t="str">
            <v>MR</v>
          </cell>
          <cell r="N61" t="str">
            <v>2024-3-11</v>
          </cell>
          <cell r="O61" t="str">
            <v>DEN/ORD</v>
          </cell>
          <cell r="P61" t="str">
            <v>CRJ-200</v>
          </cell>
          <cell r="Q61">
            <v>50</v>
          </cell>
          <cell r="R61">
            <v>2</v>
          </cell>
          <cell r="S61">
            <v>12</v>
          </cell>
          <cell r="T61" t="str">
            <v>T</v>
          </cell>
          <cell r="AU61">
            <v>16285</v>
          </cell>
          <cell r="AV61">
            <v>105</v>
          </cell>
          <cell r="AW61">
            <v>77.547619047619051</v>
          </cell>
          <cell r="AX61">
            <v>1091318</v>
          </cell>
          <cell r="AY61">
            <v>67.013693583051889</v>
          </cell>
          <cell r="AZ61">
            <v>46799</v>
          </cell>
          <cell r="BA61">
            <v>313</v>
          </cell>
          <cell r="BB61">
            <v>74.758785942492011</v>
          </cell>
          <cell r="BC61">
            <v>1100299</v>
          </cell>
          <cell r="BD61">
            <v>23.511164768477958</v>
          </cell>
          <cell r="BE61" t="e">
            <v>#REF!</v>
          </cell>
          <cell r="BF61" t="e">
            <v>#REF!</v>
          </cell>
          <cell r="BG61" t="e">
            <v>#REF!</v>
          </cell>
          <cell r="BH61" t="e">
            <v>#REF!</v>
          </cell>
          <cell r="BI61" t="e">
            <v>#REF!</v>
          </cell>
          <cell r="BJ61" t="str">
            <v>JLN</v>
          </cell>
        </row>
        <row r="62">
          <cell r="D62" t="str">
            <v>Greenville</v>
          </cell>
          <cell r="E62">
            <v>6398108</v>
          </cell>
          <cell r="F62" t="str">
            <v>Rate increases every October</v>
          </cell>
          <cell r="G62">
            <v>0.97</v>
          </cell>
          <cell r="H62">
            <v>6595987.6288659796</v>
          </cell>
          <cell r="I62" t="str">
            <v>Key Lime Air</v>
          </cell>
          <cell r="J62" t="str">
            <v>DOT-OST-2008-0209</v>
          </cell>
          <cell r="K62">
            <v>45931</v>
          </cell>
          <cell r="L62">
            <v>46660</v>
          </cell>
          <cell r="M62" t="str">
            <v>MM</v>
          </cell>
          <cell r="N62" t="str">
            <v>2025-7-6</v>
          </cell>
          <cell r="O62" t="str">
            <v>ATL</v>
          </cell>
          <cell r="P62" t="str">
            <v>Dornier 328</v>
          </cell>
          <cell r="Q62">
            <v>30</v>
          </cell>
          <cell r="R62">
            <v>2</v>
          </cell>
          <cell r="S62">
            <v>12</v>
          </cell>
          <cell r="T62" t="str">
            <v>T</v>
          </cell>
          <cell r="U62">
            <v>7943</v>
          </cell>
          <cell r="V62">
            <v>279</v>
          </cell>
          <cell r="W62">
            <v>14.234767025089607</v>
          </cell>
          <cell r="X62">
            <v>1896237</v>
          </cell>
          <cell r="Y62">
            <v>238.73058038524488</v>
          </cell>
          <cell r="Z62">
            <v>10406</v>
          </cell>
          <cell r="AA62">
            <v>313</v>
          </cell>
          <cell r="AB62">
            <v>16.623003194888177</v>
          </cell>
          <cell r="AC62">
            <v>2133981</v>
          </cell>
          <cell r="AD62">
            <v>205.07216990197963</v>
          </cell>
          <cell r="AE62">
            <v>10946</v>
          </cell>
          <cell r="AF62">
            <v>313</v>
          </cell>
          <cell r="AG62">
            <v>17.485623003194888</v>
          </cell>
          <cell r="AH62">
            <v>2661120</v>
          </cell>
          <cell r="AI62">
            <v>243.11346610634021</v>
          </cell>
          <cell r="AJ62">
            <v>7863</v>
          </cell>
          <cell r="AK62">
            <v>313</v>
          </cell>
          <cell r="AL62">
            <v>12.560702875399361</v>
          </cell>
          <cell r="AM62">
            <v>2671110</v>
          </cell>
          <cell r="AN62">
            <v>339.70621900038151</v>
          </cell>
          <cell r="AO62" t="str">
            <v>Greenville, MS</v>
          </cell>
          <cell r="AP62">
            <v>5659</v>
          </cell>
          <cell r="AQ62">
            <v>313</v>
          </cell>
          <cell r="AR62">
            <v>9.0399361022364211</v>
          </cell>
          <cell r="AS62">
            <v>2857920</v>
          </cell>
          <cell r="AT62">
            <v>505.02208870825234</v>
          </cell>
          <cell r="AU62">
            <v>8511</v>
          </cell>
          <cell r="AV62">
            <v>313</v>
          </cell>
          <cell r="AW62">
            <v>13.595846645367413</v>
          </cell>
          <cell r="AX62">
            <v>2838225</v>
          </cell>
          <cell r="AY62">
            <v>333.47726471624958</v>
          </cell>
          <cell r="AZ62">
            <v>18555</v>
          </cell>
          <cell r="BA62">
            <v>313</v>
          </cell>
          <cell r="BB62">
            <v>29.640575079872203</v>
          </cell>
          <cell r="BC62">
            <v>2904552</v>
          </cell>
          <cell r="BD62">
            <v>156.53742926434924</v>
          </cell>
          <cell r="BE62" t="e">
            <v>#REF!</v>
          </cell>
          <cell r="BF62" t="e">
            <v>#REF!</v>
          </cell>
          <cell r="BG62" t="e">
            <v>#REF!</v>
          </cell>
          <cell r="BH62" t="e">
            <v>#REF!</v>
          </cell>
          <cell r="BI62" t="e">
            <v>#REF!</v>
          </cell>
          <cell r="BJ62" t="str">
            <v>GLH</v>
          </cell>
        </row>
        <row r="63">
          <cell r="D63" t="str">
            <v>Hattiesburg/Laurel</v>
          </cell>
          <cell r="E63">
            <v>6406361</v>
          </cell>
          <cell r="F63" t="str">
            <v>Rate increases every April</v>
          </cell>
          <cell r="G63">
            <v>0.97</v>
          </cell>
          <cell r="H63">
            <v>6604495.8762886599</v>
          </cell>
          <cell r="I63" t="str">
            <v>SkyWest</v>
          </cell>
          <cell r="J63" t="str">
            <v>DOT-OST-2001-10685</v>
          </cell>
          <cell r="K63">
            <v>45383</v>
          </cell>
          <cell r="L63">
            <v>46477</v>
          </cell>
          <cell r="M63" t="str">
            <v>MM</v>
          </cell>
          <cell r="N63" t="str">
            <v>2024-3-3</v>
          </cell>
          <cell r="O63" t="str">
            <v>IAH</v>
          </cell>
          <cell r="P63" t="str">
            <v>CRJ-200</v>
          </cell>
          <cell r="Q63">
            <v>50</v>
          </cell>
          <cell r="R63">
            <v>2</v>
          </cell>
          <cell r="S63">
            <v>12</v>
          </cell>
          <cell r="T63" t="str">
            <v>T</v>
          </cell>
          <cell r="U63">
            <v>23394</v>
          </cell>
          <cell r="V63">
            <v>313</v>
          </cell>
          <cell r="W63">
            <v>37.370607028753994</v>
          </cell>
          <cell r="X63">
            <v>3981510</v>
          </cell>
          <cell r="Y63">
            <v>170.1936393947166</v>
          </cell>
          <cell r="Z63">
            <v>21483</v>
          </cell>
          <cell r="AA63">
            <v>313</v>
          </cell>
          <cell r="AB63">
            <v>34.31789137380192</v>
          </cell>
          <cell r="AC63">
            <v>3199470</v>
          </cell>
          <cell r="AD63">
            <v>148.93031699483313</v>
          </cell>
          <cell r="AE63">
            <v>18519</v>
          </cell>
          <cell r="AF63">
            <v>313</v>
          </cell>
          <cell r="AG63">
            <v>29.583067092651756</v>
          </cell>
          <cell r="AH63">
            <v>3187128</v>
          </cell>
          <cell r="AI63">
            <v>172.10043738862791</v>
          </cell>
          <cell r="AJ63">
            <v>18093</v>
          </cell>
          <cell r="AK63">
            <v>313</v>
          </cell>
          <cell r="AL63">
            <v>28.902555910543132</v>
          </cell>
          <cell r="AM63">
            <v>3127155</v>
          </cell>
          <cell r="AN63">
            <v>172.83783783783784</v>
          </cell>
          <cell r="AO63" t="str">
            <v>Hattiesburg/Laurel, MS</v>
          </cell>
          <cell r="AP63">
            <v>19618</v>
          </cell>
          <cell r="AQ63">
            <v>313</v>
          </cell>
          <cell r="AR63">
            <v>31.338658146964857</v>
          </cell>
          <cell r="AS63">
            <v>2988344</v>
          </cell>
          <cell r="AT63">
            <v>152.32663880110104</v>
          </cell>
          <cell r="AU63">
            <v>21171</v>
          </cell>
          <cell r="AV63">
            <v>313</v>
          </cell>
          <cell r="AW63">
            <v>33.819488817891376</v>
          </cell>
          <cell r="AX63">
            <v>3659027</v>
          </cell>
          <cell r="AY63">
            <v>172.83203438666101</v>
          </cell>
          <cell r="AZ63">
            <v>25300</v>
          </cell>
          <cell r="BA63">
            <v>313</v>
          </cell>
          <cell r="BB63">
            <v>40.415335463258785</v>
          </cell>
          <cell r="BC63">
            <v>3649432</v>
          </cell>
          <cell r="BD63">
            <v>144.24632411067194</v>
          </cell>
          <cell r="BE63" t="e">
            <v>#REF!</v>
          </cell>
          <cell r="BF63" t="e">
            <v>#REF!</v>
          </cell>
          <cell r="BG63" t="e">
            <v>#REF!</v>
          </cell>
          <cell r="BH63" t="e">
            <v>#REF!</v>
          </cell>
          <cell r="BI63" t="e">
            <v>#REF!</v>
          </cell>
          <cell r="BJ63" t="str">
            <v>PIB</v>
          </cell>
        </row>
        <row r="64">
          <cell r="D64" t="str">
            <v>Meridian</v>
          </cell>
          <cell r="E64">
            <v>5644610</v>
          </cell>
          <cell r="F64" t="str">
            <v>Rate increases every April</v>
          </cell>
          <cell r="G64">
            <v>0.97</v>
          </cell>
          <cell r="H64">
            <v>5819185.5670103095</v>
          </cell>
          <cell r="I64" t="str">
            <v>SkyWest</v>
          </cell>
          <cell r="J64" t="str">
            <v>DOT-OST-2008-0112</v>
          </cell>
          <cell r="K64">
            <v>45383</v>
          </cell>
          <cell r="L64">
            <v>46477</v>
          </cell>
          <cell r="M64" t="str">
            <v>MM</v>
          </cell>
          <cell r="N64" t="str">
            <v>2024-3-3</v>
          </cell>
          <cell r="O64" t="str">
            <v>IAH</v>
          </cell>
          <cell r="P64" t="str">
            <v>CRJ-200</v>
          </cell>
          <cell r="Q64">
            <v>50</v>
          </cell>
          <cell r="R64">
            <v>2</v>
          </cell>
          <cell r="S64">
            <v>12</v>
          </cell>
          <cell r="T64" t="str">
            <v>T</v>
          </cell>
          <cell r="U64">
            <v>52418</v>
          </cell>
          <cell r="V64">
            <v>313</v>
          </cell>
          <cell r="W64">
            <v>83.734824281150154</v>
          </cell>
          <cell r="X64">
            <v>4000698</v>
          </cell>
          <cell r="Y64">
            <v>76.322980655500018</v>
          </cell>
          <cell r="Z64">
            <v>50208</v>
          </cell>
          <cell r="AA64">
            <v>313</v>
          </cell>
          <cell r="AB64">
            <v>80.204472843450475</v>
          </cell>
          <cell r="AC64">
            <v>3110450</v>
          </cell>
          <cell r="AD64">
            <v>61.951282664117272</v>
          </cell>
          <cell r="AE64">
            <v>37485</v>
          </cell>
          <cell r="AF64">
            <v>313</v>
          </cell>
          <cell r="AG64">
            <v>59.880191693290733</v>
          </cell>
          <cell r="AH64">
            <v>3056132</v>
          </cell>
          <cell r="AI64">
            <v>81.529465119381086</v>
          </cell>
          <cell r="AJ64">
            <v>35948</v>
          </cell>
          <cell r="AK64">
            <v>313</v>
          </cell>
          <cell r="AL64">
            <v>57.424920127795524</v>
          </cell>
          <cell r="AM64">
            <v>3312768</v>
          </cell>
          <cell r="AN64">
            <v>92.154445309892068</v>
          </cell>
          <cell r="AO64" t="str">
            <v>Meridian, MS</v>
          </cell>
          <cell r="AP64">
            <v>24239</v>
          </cell>
          <cell r="AQ64">
            <v>313</v>
          </cell>
          <cell r="AR64">
            <v>38.720447284345049</v>
          </cell>
          <cell r="AS64">
            <v>3222690</v>
          </cell>
          <cell r="AT64">
            <v>132.95474235735799</v>
          </cell>
          <cell r="AU64">
            <v>18996</v>
          </cell>
          <cell r="AV64">
            <v>313</v>
          </cell>
          <cell r="AW64">
            <v>30.345047923322685</v>
          </cell>
          <cell r="AX64">
            <v>3314076</v>
          </cell>
          <cell r="AY64">
            <v>174.461781427669</v>
          </cell>
          <cell r="AZ64">
            <v>29792</v>
          </cell>
          <cell r="BA64">
            <v>313</v>
          </cell>
          <cell r="BB64">
            <v>47.591054313099043</v>
          </cell>
          <cell r="BC64">
            <v>3359692</v>
          </cell>
          <cell r="BD64">
            <v>112.77161654135338</v>
          </cell>
          <cell r="BE64" t="e">
            <v>#REF!</v>
          </cell>
          <cell r="BF64" t="e">
            <v>#REF!</v>
          </cell>
          <cell r="BG64" t="e">
            <v>#REF!</v>
          </cell>
          <cell r="BH64" t="e">
            <v>#REF!</v>
          </cell>
          <cell r="BI64" t="e">
            <v>#REF!</v>
          </cell>
          <cell r="BJ64" t="str">
            <v>MEI</v>
          </cell>
        </row>
        <row r="65">
          <cell r="D65" t="str">
            <v>Tupelo</v>
          </cell>
          <cell r="E65">
            <v>7270767</v>
          </cell>
          <cell r="F65" t="str">
            <v>Annual subsidy increases each Oct.</v>
          </cell>
          <cell r="G65">
            <v>1</v>
          </cell>
          <cell r="H65">
            <v>7270767</v>
          </cell>
          <cell r="I65" t="str">
            <v>AEAS/Contour**</v>
          </cell>
          <cell r="J65" t="str">
            <v>DOT-OST-2009-0305</v>
          </cell>
          <cell r="K65">
            <v>45566</v>
          </cell>
          <cell r="L65">
            <v>47026</v>
          </cell>
          <cell r="M65" t="str">
            <v>MM</v>
          </cell>
          <cell r="N65" t="str">
            <v>2024-8-16</v>
          </cell>
          <cell r="O65" t="str">
            <v>BNA/DFW</v>
          </cell>
          <cell r="P65" t="str">
            <v>ERJ-135</v>
          </cell>
          <cell r="Q65">
            <v>30</v>
          </cell>
          <cell r="R65">
            <v>2</v>
          </cell>
          <cell r="S65" t="str">
            <v>14 AEAS</v>
          </cell>
          <cell r="T65" t="str">
            <v>T</v>
          </cell>
          <cell r="U65">
            <v>7917</v>
          </cell>
          <cell r="V65">
            <v>172</v>
          </cell>
          <cell r="W65">
            <v>23.01453488372093</v>
          </cell>
          <cell r="X65">
            <v>2158222</v>
          </cell>
          <cell r="Y65">
            <v>272.60603764052041</v>
          </cell>
          <cell r="Z65">
            <v>18626</v>
          </cell>
          <cell r="AA65">
            <v>313</v>
          </cell>
          <cell r="AB65">
            <v>29.753993610223642</v>
          </cell>
          <cell r="AC65">
            <v>4315896</v>
          </cell>
          <cell r="AD65">
            <v>231.71351873724902</v>
          </cell>
          <cell r="AE65">
            <v>22766</v>
          </cell>
          <cell r="AF65">
            <v>313</v>
          </cell>
          <cell r="AG65">
            <v>36.367412140575077</v>
          </cell>
          <cell r="AH65">
            <v>4398403</v>
          </cell>
          <cell r="AI65">
            <v>193.20051831678819</v>
          </cell>
          <cell r="AJ65">
            <v>29761</v>
          </cell>
          <cell r="AK65">
            <v>313</v>
          </cell>
          <cell r="AL65">
            <v>47.54153354632588</v>
          </cell>
          <cell r="AM65">
            <v>3927517</v>
          </cell>
          <cell r="AN65">
            <v>131.96858304492457</v>
          </cell>
          <cell r="AO65" t="str">
            <v>Tupelo, MS</v>
          </cell>
          <cell r="AP65">
            <v>19452</v>
          </cell>
          <cell r="AQ65">
            <v>313</v>
          </cell>
          <cell r="AR65">
            <v>31.073482428115017</v>
          </cell>
          <cell r="AS65">
            <v>1966016</v>
          </cell>
          <cell r="AT65">
            <v>101.07012132428542</v>
          </cell>
          <cell r="AU65">
            <v>24598</v>
          </cell>
          <cell r="AV65">
            <v>313</v>
          </cell>
          <cell r="AW65">
            <v>39.293929712460063</v>
          </cell>
          <cell r="AX65">
            <v>3893024</v>
          </cell>
          <cell r="AY65">
            <v>158.26587527441256</v>
          </cell>
          <cell r="AZ65">
            <v>24510</v>
          </cell>
          <cell r="BA65">
            <v>313</v>
          </cell>
          <cell r="BB65">
            <v>39.153354632587856</v>
          </cell>
          <cell r="BC65">
            <v>3798664</v>
          </cell>
          <cell r="BD65">
            <v>154.98425132598939</v>
          </cell>
          <cell r="BE65" t="e">
            <v>#REF!</v>
          </cell>
          <cell r="BF65" t="e">
            <v>#REF!</v>
          </cell>
          <cell r="BG65" t="e">
            <v>#REF!</v>
          </cell>
          <cell r="BH65" t="e">
            <v>#REF!</v>
          </cell>
          <cell r="BI65" t="e">
            <v>#REF!</v>
          </cell>
          <cell r="BJ65" t="str">
            <v>TUP</v>
          </cell>
        </row>
        <row r="66">
          <cell r="D66" t="str">
            <v>West Yellowstone</v>
          </cell>
          <cell r="E66">
            <v>3101601</v>
          </cell>
          <cell r="F66" t="str">
            <v>Variable RT shoulder/peak; rate increases each May</v>
          </cell>
          <cell r="G66">
            <v>0.97</v>
          </cell>
          <cell r="H66">
            <v>3318713</v>
          </cell>
          <cell r="I66" t="str">
            <v>SkyWest</v>
          </cell>
          <cell r="J66" t="str">
            <v>DOT-OST-2003-14626</v>
          </cell>
          <cell r="K66">
            <v>45418</v>
          </cell>
          <cell r="L66">
            <v>46310</v>
          </cell>
          <cell r="M66" t="str">
            <v>MG</v>
          </cell>
          <cell r="N66" t="str">
            <v>2024-2-19</v>
          </cell>
          <cell r="O66" t="str">
            <v>DEN/SLC</v>
          </cell>
          <cell r="P66" t="str">
            <v>CRJ2/550/700/900</v>
          </cell>
          <cell r="Q66" t="str">
            <v>50-76</v>
          </cell>
          <cell r="R66">
            <v>2</v>
          </cell>
          <cell r="S66">
            <v>12</v>
          </cell>
          <cell r="T66" t="str">
            <v>T</v>
          </cell>
          <cell r="U66">
            <v>17019</v>
          </cell>
          <cell r="V66">
            <v>104.57142857142857</v>
          </cell>
          <cell r="W66">
            <v>81.375</v>
          </cell>
          <cell r="X66">
            <v>500764</v>
          </cell>
          <cell r="Y66">
            <v>29.423820435983313</v>
          </cell>
          <cell r="Z66">
            <v>16865</v>
          </cell>
          <cell r="AA66">
            <v>122</v>
          </cell>
          <cell r="AB66">
            <v>69.118852459016395</v>
          </cell>
          <cell r="AC66">
            <v>586638</v>
          </cell>
          <cell r="AD66">
            <v>34.784346279276612</v>
          </cell>
          <cell r="AE66">
            <v>15985</v>
          </cell>
          <cell r="AF66">
            <v>105</v>
          </cell>
          <cell r="AG66">
            <v>76.11904761904762</v>
          </cell>
          <cell r="AH66">
            <v>592813</v>
          </cell>
          <cell r="AI66">
            <v>37.085580231466999</v>
          </cell>
          <cell r="AJ66">
            <v>17318</v>
          </cell>
          <cell r="AK66">
            <v>105</v>
          </cell>
          <cell r="AL66">
            <v>82.466666666666669</v>
          </cell>
          <cell r="AM66">
            <v>608580</v>
          </cell>
          <cell r="AN66">
            <v>35.141471301535972</v>
          </cell>
          <cell r="AO66" t="str">
            <v>West Yellowstone, MT</v>
          </cell>
          <cell r="AP66">
            <v>8989</v>
          </cell>
          <cell r="AQ66">
            <v>134</v>
          </cell>
          <cell r="AR66">
            <v>33.541044776119406</v>
          </cell>
          <cell r="AS66">
            <v>567594</v>
          </cell>
          <cell r="AT66">
            <v>63.143174991656466</v>
          </cell>
          <cell r="AU66">
            <v>18171</v>
          </cell>
          <cell r="AV66">
            <v>134</v>
          </cell>
          <cell r="AW66">
            <v>67.802238805970148</v>
          </cell>
          <cell r="AX66">
            <v>1486948</v>
          </cell>
          <cell r="AY66">
            <v>81.830829343459357</v>
          </cell>
          <cell r="AZ66">
            <v>14470</v>
          </cell>
          <cell r="BA66">
            <v>134</v>
          </cell>
          <cell r="BB66">
            <v>53.992537313432834</v>
          </cell>
          <cell r="BC66">
            <v>1497440</v>
          </cell>
          <cell r="BD66">
            <v>103.48583275742916</v>
          </cell>
          <cell r="BE66" t="e">
            <v>#REF!</v>
          </cell>
          <cell r="BF66" t="e">
            <v>#REF!</v>
          </cell>
          <cell r="BG66" t="e">
            <v>#REF!</v>
          </cell>
          <cell r="BH66" t="e">
            <v>#REF!</v>
          </cell>
          <cell r="BI66" t="e">
            <v>#REF!</v>
          </cell>
          <cell r="BJ66" t="str">
            <v>WYS</v>
          </cell>
        </row>
        <row r="67">
          <cell r="D67" t="str">
            <v>Butte</v>
          </cell>
          <cell r="E67">
            <v>6354635</v>
          </cell>
          <cell r="F67" t="str">
            <v>Rate increases each January</v>
          </cell>
          <cell r="G67">
            <v>0.97</v>
          </cell>
          <cell r="H67">
            <v>6551170.1030927841</v>
          </cell>
          <cell r="I67" t="str">
            <v>SkyWest</v>
          </cell>
          <cell r="J67" t="str">
            <v>DOT-OST-2011-0136</v>
          </cell>
          <cell r="K67">
            <v>45658</v>
          </cell>
          <cell r="L67">
            <v>46752</v>
          </cell>
          <cell r="M67" t="str">
            <v>MG</v>
          </cell>
          <cell r="N67" t="str">
            <v>2024-10-10</v>
          </cell>
          <cell r="O67" t="str">
            <v>DEN/SLC</v>
          </cell>
          <cell r="P67" t="str">
            <v>CRJ-200/550</v>
          </cell>
          <cell r="Q67">
            <v>50</v>
          </cell>
          <cell r="R67">
            <v>2</v>
          </cell>
          <cell r="S67">
            <v>13</v>
          </cell>
          <cell r="T67" t="str">
            <v>T</v>
          </cell>
          <cell r="U67">
            <v>50615</v>
          </cell>
          <cell r="V67">
            <v>313</v>
          </cell>
          <cell r="W67">
            <v>80.854632587859427</v>
          </cell>
          <cell r="X67">
            <v>867213</v>
          </cell>
          <cell r="Y67">
            <v>17.133517731897658</v>
          </cell>
          <cell r="Z67">
            <v>53195</v>
          </cell>
          <cell r="AA67">
            <v>313</v>
          </cell>
          <cell r="AB67">
            <v>84.976038338658142</v>
          </cell>
          <cell r="AC67">
            <v>895515</v>
          </cell>
          <cell r="AD67">
            <v>16.83457091831939</v>
          </cell>
          <cell r="AE67">
            <v>50397</v>
          </cell>
          <cell r="AF67">
            <v>313</v>
          </cell>
          <cell r="AG67">
            <v>80.506389776357821</v>
          </cell>
          <cell r="AH67">
            <v>895731</v>
          </cell>
          <cell r="AI67">
            <v>17.773498422525151</v>
          </cell>
          <cell r="AJ67">
            <v>50653</v>
          </cell>
          <cell r="AK67">
            <v>313</v>
          </cell>
          <cell r="AL67">
            <v>80.915335463258785</v>
          </cell>
          <cell r="AM67">
            <v>901740</v>
          </cell>
          <cell r="AN67">
            <v>17.802301936706613</v>
          </cell>
          <cell r="AO67" t="str">
            <v>Butte, MT</v>
          </cell>
          <cell r="AP67">
            <v>31453</v>
          </cell>
          <cell r="AQ67">
            <v>313</v>
          </cell>
          <cell r="AR67">
            <v>50.244408945686899</v>
          </cell>
          <cell r="AS67">
            <v>794325</v>
          </cell>
          <cell r="AT67">
            <v>25.25434775697072</v>
          </cell>
          <cell r="AU67">
            <v>28890</v>
          </cell>
          <cell r="AV67">
            <v>313</v>
          </cell>
          <cell r="AW67">
            <v>46.150159744408946</v>
          </cell>
          <cell r="AX67">
            <v>805630</v>
          </cell>
          <cell r="AY67">
            <v>27.886119764624439</v>
          </cell>
          <cell r="AZ67">
            <v>37957</v>
          </cell>
          <cell r="BA67">
            <v>313</v>
          </cell>
          <cell r="BB67">
            <v>60.634185303514379</v>
          </cell>
          <cell r="BC67">
            <v>834215</v>
          </cell>
          <cell r="BD67">
            <v>21.977896040256081</v>
          </cell>
          <cell r="BE67" t="e">
            <v>#REF!</v>
          </cell>
          <cell r="BF67" t="e">
            <v>#REF!</v>
          </cell>
          <cell r="BG67" t="e">
            <v>#REF!</v>
          </cell>
          <cell r="BH67" t="e">
            <v>#REF!</v>
          </cell>
          <cell r="BI67" t="e">
            <v>#REF!</v>
          </cell>
          <cell r="BJ67" t="str">
            <v>BTM</v>
          </cell>
        </row>
        <row r="68">
          <cell r="D68" t="str">
            <v>Glasgow</v>
          </cell>
          <cell r="E68">
            <v>2855974</v>
          </cell>
          <cell r="F68" t="str">
            <v>Rate increases every January</v>
          </cell>
          <cell r="G68">
            <v>0.92</v>
          </cell>
          <cell r="H68">
            <v>2719975</v>
          </cell>
          <cell r="I68" t="str">
            <v>Cape Air</v>
          </cell>
          <cell r="J68" t="str">
            <v>DOT-OST-1997-2605</v>
          </cell>
          <cell r="K68">
            <v>45292</v>
          </cell>
          <cell r="L68">
            <v>46752</v>
          </cell>
          <cell r="M68" t="str">
            <v>MG</v>
          </cell>
          <cell r="N68" t="str">
            <v>2023-8-13</v>
          </cell>
          <cell r="O68" t="str">
            <v>BIL</v>
          </cell>
          <cell r="P68" t="str">
            <v>C402/C208/P2012</v>
          </cell>
          <cell r="Q68">
            <v>9</v>
          </cell>
          <cell r="R68">
            <v>2</v>
          </cell>
          <cell r="S68">
            <v>14</v>
          </cell>
          <cell r="T68" t="str">
            <v>T</v>
          </cell>
          <cell r="U68">
            <v>6471</v>
          </cell>
          <cell r="V68">
            <v>313</v>
          </cell>
          <cell r="W68">
            <v>10.3370607028754</v>
          </cell>
          <cell r="X68">
            <v>2030855</v>
          </cell>
          <cell r="Y68">
            <v>313.83943749034154</v>
          </cell>
          <cell r="Z68">
            <v>6784</v>
          </cell>
          <cell r="AA68">
            <v>313</v>
          </cell>
          <cell r="AB68">
            <v>10.8370607028754</v>
          </cell>
          <cell r="AC68">
            <v>2092936</v>
          </cell>
          <cell r="AD68">
            <v>308.51061320754718</v>
          </cell>
          <cell r="AE68">
            <v>7814</v>
          </cell>
          <cell r="AF68">
            <v>313</v>
          </cell>
          <cell r="AG68">
            <v>12.482428115015974</v>
          </cell>
          <cell r="AH68">
            <v>2235456</v>
          </cell>
          <cell r="AI68">
            <v>286.08343997952392</v>
          </cell>
          <cell r="AJ68">
            <v>7990</v>
          </cell>
          <cell r="AK68">
            <v>313</v>
          </cell>
          <cell r="AL68">
            <v>12.763578274760384</v>
          </cell>
          <cell r="AM68">
            <v>2311895</v>
          </cell>
          <cell r="AN68">
            <v>289.34856070087608</v>
          </cell>
          <cell r="AO68" t="str">
            <v>Glasgow, MT</v>
          </cell>
          <cell r="AP68">
            <v>5710</v>
          </cell>
          <cell r="AQ68">
            <v>313</v>
          </cell>
          <cell r="AR68">
            <v>9.1214057507987221</v>
          </cell>
          <cell r="AS68">
            <v>2235275</v>
          </cell>
          <cell r="AT68">
            <v>391.46672504378284</v>
          </cell>
          <cell r="AU68">
            <v>6284</v>
          </cell>
          <cell r="AV68">
            <v>313</v>
          </cell>
          <cell r="AW68">
            <v>10.038338658146964</v>
          </cell>
          <cell r="AX68">
            <v>2258043</v>
          </cell>
          <cell r="AY68">
            <v>359.33211330362826</v>
          </cell>
          <cell r="AZ68">
            <v>6252</v>
          </cell>
          <cell r="BA68">
            <v>313</v>
          </cell>
          <cell r="BB68">
            <v>9.9872204472843453</v>
          </cell>
          <cell r="BC68">
            <v>2216270</v>
          </cell>
          <cell r="BD68">
            <v>354.48976327575178</v>
          </cell>
          <cell r="BE68" t="e">
            <v>#REF!</v>
          </cell>
          <cell r="BF68" t="e">
            <v>#REF!</v>
          </cell>
          <cell r="BG68" t="e">
            <v>#REF!</v>
          </cell>
          <cell r="BH68" t="e">
            <v>#REF!</v>
          </cell>
          <cell r="BI68" t="e">
            <v>#REF!</v>
          </cell>
          <cell r="BJ68" t="str">
            <v>GGW</v>
          </cell>
        </row>
        <row r="69">
          <cell r="D69" t="str">
            <v>Glendive</v>
          </cell>
          <cell r="E69">
            <v>3017955</v>
          </cell>
          <cell r="F69" t="str">
            <v>Rate increases every January</v>
          </cell>
          <cell r="G69">
            <v>0.92</v>
          </cell>
          <cell r="H69">
            <v>2874243</v>
          </cell>
          <cell r="I69" t="str">
            <v>Cape Air</v>
          </cell>
          <cell r="J69" t="str">
            <v>DOT-OST-1997-2605</v>
          </cell>
          <cell r="K69">
            <v>45292</v>
          </cell>
          <cell r="L69">
            <v>46752</v>
          </cell>
          <cell r="M69" t="str">
            <v>MG</v>
          </cell>
          <cell r="N69" t="str">
            <v>2023-8-13</v>
          </cell>
          <cell r="O69" t="str">
            <v>BIL</v>
          </cell>
          <cell r="P69" t="str">
            <v>C402/C208/P2012</v>
          </cell>
          <cell r="Q69">
            <v>9</v>
          </cell>
          <cell r="R69">
            <v>2</v>
          </cell>
          <cell r="S69">
            <v>14</v>
          </cell>
          <cell r="T69" t="str">
            <v>T</v>
          </cell>
          <cell r="U69">
            <v>5212</v>
          </cell>
          <cell r="V69">
            <v>313</v>
          </cell>
          <cell r="W69">
            <v>8.3258785942492004</v>
          </cell>
          <cell r="X69">
            <v>1871294</v>
          </cell>
          <cell r="Y69">
            <v>359.035686876439</v>
          </cell>
          <cell r="Z69">
            <v>4389</v>
          </cell>
          <cell r="AA69">
            <v>313</v>
          </cell>
          <cell r="AB69">
            <v>7.0111821086261985</v>
          </cell>
          <cell r="AC69">
            <v>2047628</v>
          </cell>
          <cell r="AD69">
            <v>466.53634085213031</v>
          </cell>
          <cell r="AE69">
            <v>5146</v>
          </cell>
          <cell r="AF69">
            <v>313</v>
          </cell>
          <cell r="AG69">
            <v>8.2204472843450471</v>
          </cell>
          <cell r="AH69">
            <v>2150900</v>
          </cell>
          <cell r="AI69">
            <v>417.97512631169843</v>
          </cell>
          <cell r="AJ69">
            <v>5092</v>
          </cell>
          <cell r="AK69">
            <v>313</v>
          </cell>
          <cell r="AL69">
            <v>8.1341853035143767</v>
          </cell>
          <cell r="AM69">
            <v>2217764</v>
          </cell>
          <cell r="AN69">
            <v>435.53888452474467</v>
          </cell>
          <cell r="AO69" t="str">
            <v>Glendive, MT</v>
          </cell>
          <cell r="AP69">
            <v>3542</v>
          </cell>
          <cell r="AQ69">
            <v>313</v>
          </cell>
          <cell r="AR69">
            <v>5.6581469648562299</v>
          </cell>
          <cell r="AS69">
            <v>2330126</v>
          </cell>
          <cell r="AT69">
            <v>657.85601355166568</v>
          </cell>
          <cell r="AU69">
            <v>3866</v>
          </cell>
          <cell r="AV69">
            <v>313</v>
          </cell>
          <cell r="AW69">
            <v>6.1757188498402558</v>
          </cell>
          <cell r="AX69">
            <v>2423768</v>
          </cell>
          <cell r="AY69">
            <v>626.9446456285566</v>
          </cell>
          <cell r="AZ69">
            <v>8173</v>
          </cell>
          <cell r="BA69">
            <v>313</v>
          </cell>
          <cell r="BB69">
            <v>13.05591054313099</v>
          </cell>
          <cell r="BC69">
            <v>2351011</v>
          </cell>
          <cell r="BD69">
            <v>287.65581793710999</v>
          </cell>
          <cell r="BE69" t="e">
            <v>#REF!</v>
          </cell>
          <cell r="BF69" t="e">
            <v>#REF!</v>
          </cell>
          <cell r="BG69" t="e">
            <v>#REF!</v>
          </cell>
          <cell r="BH69" t="e">
            <v>#REF!</v>
          </cell>
          <cell r="BI69" t="e">
            <v>#REF!</v>
          </cell>
          <cell r="BJ69" t="str">
            <v>GDV</v>
          </cell>
        </row>
        <row r="70">
          <cell r="D70" t="str">
            <v>Havre</v>
          </cell>
          <cell r="E70">
            <v>2991468</v>
          </cell>
          <cell r="F70" t="str">
            <v>Rate increases every January</v>
          </cell>
          <cell r="G70">
            <v>0.92</v>
          </cell>
          <cell r="H70">
            <v>2849018</v>
          </cell>
          <cell r="I70" t="str">
            <v>Cape Air</v>
          </cell>
          <cell r="J70" t="str">
            <v>DOT-OST-1997-2605</v>
          </cell>
          <cell r="K70">
            <v>45292</v>
          </cell>
          <cell r="L70">
            <v>46752</v>
          </cell>
          <cell r="M70" t="str">
            <v>MG</v>
          </cell>
          <cell r="N70" t="str">
            <v>2023-8-13</v>
          </cell>
          <cell r="O70" t="str">
            <v>BIL</v>
          </cell>
          <cell r="P70" t="str">
            <v>C402/C208/P2012</v>
          </cell>
          <cell r="Q70">
            <v>9</v>
          </cell>
          <cell r="R70">
            <v>2</v>
          </cell>
          <cell r="S70">
            <v>14</v>
          </cell>
          <cell r="T70" t="str">
            <v>T</v>
          </cell>
          <cell r="U70">
            <v>4609</v>
          </cell>
          <cell r="V70">
            <v>313</v>
          </cell>
          <cell r="W70">
            <v>7.3626198083067091</v>
          </cell>
          <cell r="X70">
            <v>1965803</v>
          </cell>
          <cell r="Y70">
            <v>426.5139943588631</v>
          </cell>
          <cell r="Z70">
            <v>5245</v>
          </cell>
          <cell r="AA70">
            <v>313</v>
          </cell>
          <cell r="AB70">
            <v>8.3785942492012779</v>
          </cell>
          <cell r="AC70">
            <v>2101015</v>
          </cell>
          <cell r="AD70">
            <v>400.57483317445184</v>
          </cell>
          <cell r="AE70">
            <v>6014</v>
          </cell>
          <cell r="AF70">
            <v>313</v>
          </cell>
          <cell r="AG70">
            <v>9.6070287539936103</v>
          </cell>
          <cell r="AH70">
            <v>2244483</v>
          </cell>
          <cell r="AI70">
            <v>373.20967741935482</v>
          </cell>
          <cell r="AJ70">
            <v>6609</v>
          </cell>
          <cell r="AK70">
            <v>313</v>
          </cell>
          <cell r="AL70">
            <v>10.557507987220447</v>
          </cell>
          <cell r="AM70">
            <v>2324900</v>
          </cell>
          <cell r="AN70">
            <v>351.77787865032531</v>
          </cell>
          <cell r="AO70" t="str">
            <v>Havre, MT</v>
          </cell>
          <cell r="AP70">
            <v>4574</v>
          </cell>
          <cell r="AQ70">
            <v>313</v>
          </cell>
          <cell r="AR70">
            <v>7.3067092651757193</v>
          </cell>
          <cell r="AS70">
            <v>2335145</v>
          </cell>
          <cell r="AT70">
            <v>510.52579798863138</v>
          </cell>
          <cell r="AU70">
            <v>5408</v>
          </cell>
          <cell r="AV70">
            <v>313</v>
          </cell>
          <cell r="AW70">
            <v>8.6389776357827479</v>
          </cell>
          <cell r="AX70">
            <v>2400741</v>
          </cell>
          <cell r="AY70">
            <v>443.92400147928993</v>
          </cell>
          <cell r="AZ70">
            <v>5779</v>
          </cell>
          <cell r="BA70">
            <v>313</v>
          </cell>
          <cell r="BB70">
            <v>9.2316293929712465</v>
          </cell>
          <cell r="BC70">
            <v>2301967</v>
          </cell>
          <cell r="BD70">
            <v>398.33310261290882</v>
          </cell>
          <cell r="BE70" t="e">
            <v>#REF!</v>
          </cell>
          <cell r="BF70" t="e">
            <v>#REF!</v>
          </cell>
          <cell r="BG70" t="e">
            <v>#REF!</v>
          </cell>
          <cell r="BH70" t="e">
            <v>#REF!</v>
          </cell>
          <cell r="BI70" t="e">
            <v>#REF!</v>
          </cell>
          <cell r="BJ70" t="str">
            <v>HVR</v>
          </cell>
        </row>
        <row r="71">
          <cell r="D71" t="str">
            <v>Sidney</v>
          </cell>
          <cell r="E71">
            <v>6302436</v>
          </cell>
          <cell r="F71" t="str">
            <v>Rate increases every January</v>
          </cell>
          <cell r="G71">
            <v>0.92</v>
          </cell>
          <cell r="H71">
            <v>6002320</v>
          </cell>
          <cell r="I71" t="str">
            <v>Cape Air</v>
          </cell>
          <cell r="J71" t="str">
            <v>DOT-OST-1997-2605</v>
          </cell>
          <cell r="K71">
            <v>45292</v>
          </cell>
          <cell r="L71">
            <v>46752</v>
          </cell>
          <cell r="M71" t="str">
            <v>MG</v>
          </cell>
          <cell r="N71" t="str">
            <v>2023-8-13</v>
          </cell>
          <cell r="O71" t="str">
            <v>BIL</v>
          </cell>
          <cell r="P71" t="str">
            <v>C402/C208/P2012</v>
          </cell>
          <cell r="Q71">
            <v>9</v>
          </cell>
          <cell r="R71">
            <v>5</v>
          </cell>
          <cell r="S71">
            <v>35</v>
          </cell>
          <cell r="T71" t="str">
            <v>T</v>
          </cell>
          <cell r="U71">
            <v>16326</v>
          </cell>
          <cell r="V71">
            <v>313</v>
          </cell>
          <cell r="W71">
            <v>26.079872204472842</v>
          </cell>
          <cell r="X71">
            <v>3445646</v>
          </cell>
          <cell r="Y71">
            <v>211.05267671199314</v>
          </cell>
          <cell r="Z71">
            <v>15735</v>
          </cell>
          <cell r="AA71">
            <v>313</v>
          </cell>
          <cell r="AB71">
            <v>25.135782747603834</v>
          </cell>
          <cell r="AC71">
            <v>3869358</v>
          </cell>
          <cell r="AD71">
            <v>245.90772163965681</v>
          </cell>
          <cell r="AE71">
            <v>18242</v>
          </cell>
          <cell r="AF71">
            <v>313</v>
          </cell>
          <cell r="AG71">
            <v>29.140575079872203</v>
          </cell>
          <cell r="AH71">
            <v>4144144</v>
          </cell>
          <cell r="AI71">
            <v>227.17596754741805</v>
          </cell>
          <cell r="AJ71">
            <v>18979</v>
          </cell>
          <cell r="AK71">
            <v>313</v>
          </cell>
          <cell r="AL71">
            <v>30.317891373801917</v>
          </cell>
          <cell r="AM71">
            <v>4313525</v>
          </cell>
          <cell r="AN71">
            <v>227.2788345012909</v>
          </cell>
          <cell r="AO71" t="str">
            <v>Sidney, MT</v>
          </cell>
          <cell r="AP71">
            <v>14761</v>
          </cell>
          <cell r="AQ71">
            <v>313</v>
          </cell>
          <cell r="AR71">
            <v>23.579872204472842</v>
          </cell>
          <cell r="AS71">
            <v>4337314</v>
          </cell>
          <cell r="AT71">
            <v>293.83605446785447</v>
          </cell>
          <cell r="AU71">
            <v>15958</v>
          </cell>
          <cell r="AV71">
            <v>313</v>
          </cell>
          <cell r="AW71">
            <v>25.492012779552716</v>
          </cell>
          <cell r="AX71">
            <v>4433671</v>
          </cell>
          <cell r="AY71">
            <v>277.83375109662865</v>
          </cell>
          <cell r="AZ71">
            <v>13334</v>
          </cell>
          <cell r="BA71">
            <v>313</v>
          </cell>
          <cell r="BB71">
            <v>21.300319488817891</v>
          </cell>
          <cell r="BC71">
            <v>3459363</v>
          </cell>
          <cell r="BD71">
            <v>259.43925303734812</v>
          </cell>
          <cell r="BE71" t="e">
            <v>#REF!</v>
          </cell>
          <cell r="BF71" t="e">
            <v>#REF!</v>
          </cell>
          <cell r="BG71" t="e">
            <v>#REF!</v>
          </cell>
          <cell r="BH71" t="e">
            <v>#REF!</v>
          </cell>
          <cell r="BI71" t="e">
            <v>#REF!</v>
          </cell>
          <cell r="BJ71" t="str">
            <v>SDY</v>
          </cell>
        </row>
        <row r="72">
          <cell r="D72" t="str">
            <v>Wolf Point</v>
          </cell>
          <cell r="E72">
            <v>3048100</v>
          </cell>
          <cell r="F72" t="str">
            <v>Rate increases every January</v>
          </cell>
          <cell r="G72">
            <v>0.92</v>
          </cell>
          <cell r="H72">
            <v>2902953</v>
          </cell>
          <cell r="I72" t="str">
            <v>Cape Air</v>
          </cell>
          <cell r="J72" t="str">
            <v>DOT-OST-1997-2605</v>
          </cell>
          <cell r="K72">
            <v>45292</v>
          </cell>
          <cell r="L72">
            <v>46752</v>
          </cell>
          <cell r="M72" t="str">
            <v>MG</v>
          </cell>
          <cell r="N72" t="str">
            <v>2023-8-13</v>
          </cell>
          <cell r="O72" t="str">
            <v>BIL</v>
          </cell>
          <cell r="P72" t="str">
            <v>C402/C208/P2012</v>
          </cell>
          <cell r="Q72">
            <v>9</v>
          </cell>
          <cell r="R72">
            <v>2</v>
          </cell>
          <cell r="S72">
            <v>14</v>
          </cell>
          <cell r="T72" t="str">
            <v>T</v>
          </cell>
          <cell r="U72">
            <v>7090</v>
          </cell>
          <cell r="V72">
            <v>313</v>
          </cell>
          <cell r="W72">
            <v>11.3258785942492</v>
          </cell>
          <cell r="X72">
            <v>2171235</v>
          </cell>
          <cell r="Y72">
            <v>306.23906911142456</v>
          </cell>
          <cell r="Z72">
            <v>7313</v>
          </cell>
          <cell r="AA72">
            <v>313</v>
          </cell>
          <cell r="AB72">
            <v>11.682108626198083</v>
          </cell>
          <cell r="AC72">
            <v>2232654</v>
          </cell>
          <cell r="AD72">
            <v>305.29932996034461</v>
          </cell>
          <cell r="AE72">
            <v>7605</v>
          </cell>
          <cell r="AF72">
            <v>313</v>
          </cell>
          <cell r="AG72">
            <v>12.148562300319488</v>
          </cell>
          <cell r="AH72">
            <v>2360688</v>
          </cell>
          <cell r="AI72">
            <v>310.41262327416172</v>
          </cell>
          <cell r="AJ72">
            <v>7471</v>
          </cell>
          <cell r="AK72">
            <v>313</v>
          </cell>
          <cell r="AL72">
            <v>11.934504792332268</v>
          </cell>
          <cell r="AM72">
            <v>2453164</v>
          </cell>
          <cell r="AN72">
            <v>328.35818498193015</v>
          </cell>
          <cell r="AO72" t="str">
            <v>Wolf Point, MT</v>
          </cell>
          <cell r="AP72">
            <v>5922</v>
          </cell>
          <cell r="AQ72">
            <v>313</v>
          </cell>
          <cell r="AR72">
            <v>9.4600638977635789</v>
          </cell>
          <cell r="AS72">
            <v>2405756</v>
          </cell>
          <cell r="AT72">
            <v>406.24045930428912</v>
          </cell>
          <cell r="AU72">
            <v>6297</v>
          </cell>
          <cell r="AV72">
            <v>313</v>
          </cell>
          <cell r="AW72">
            <v>10.059105431309904</v>
          </cell>
          <cell r="AX72">
            <v>2419634</v>
          </cell>
          <cell r="AY72">
            <v>384.25186596792122</v>
          </cell>
          <cell r="AZ72">
            <v>6261</v>
          </cell>
          <cell r="BA72">
            <v>313</v>
          </cell>
          <cell r="BB72">
            <v>10.001597444089457</v>
          </cell>
          <cell r="BC72">
            <v>1755778</v>
          </cell>
          <cell r="BD72">
            <v>280.43092157802266</v>
          </cell>
          <cell r="BE72" t="e">
            <v>#REF!</v>
          </cell>
          <cell r="BF72" t="e">
            <v>#REF!</v>
          </cell>
          <cell r="BG72" t="e">
            <v>#REF!</v>
          </cell>
          <cell r="BH72" t="e">
            <v>#REF!</v>
          </cell>
          <cell r="BI72" t="e">
            <v>#REF!</v>
          </cell>
          <cell r="BJ72" t="str">
            <v>OLF</v>
          </cell>
        </row>
        <row r="73">
          <cell r="D73" t="str">
            <v>Devils Lake</v>
          </cell>
          <cell r="E73">
            <v>8291485</v>
          </cell>
          <cell r="F73" t="str">
            <v>Rate increases every July</v>
          </cell>
          <cell r="G73">
            <v>0.97</v>
          </cell>
          <cell r="H73">
            <v>8547922.6804123707</v>
          </cell>
          <cell r="I73" t="str">
            <v>SkyWest</v>
          </cell>
          <cell r="J73" t="str">
            <v>DOT-OST-1997-2785</v>
          </cell>
          <cell r="K73">
            <v>45474</v>
          </cell>
          <cell r="L73">
            <v>46568</v>
          </cell>
          <cell r="M73" t="str">
            <v>SF</v>
          </cell>
          <cell r="N73" t="str">
            <v>2024-6-19</v>
          </cell>
          <cell r="O73" t="str">
            <v>DEN</v>
          </cell>
          <cell r="P73" t="str">
            <v>CRJ-200</v>
          </cell>
          <cell r="Q73">
            <v>50</v>
          </cell>
          <cell r="R73">
            <v>2</v>
          </cell>
          <cell r="S73">
            <v>12</v>
          </cell>
          <cell r="T73" t="str">
            <v>T</v>
          </cell>
          <cell r="U73">
            <v>14217</v>
          </cell>
          <cell r="V73">
            <v>313</v>
          </cell>
          <cell r="W73">
            <v>22.710862619808307</v>
          </cell>
          <cell r="X73">
            <v>3320989</v>
          </cell>
          <cell r="Y73">
            <v>233.59281142294435</v>
          </cell>
          <cell r="Z73">
            <v>14363</v>
          </cell>
          <cell r="AA73">
            <v>313</v>
          </cell>
          <cell r="AB73">
            <v>22.944089456869008</v>
          </cell>
          <cell r="AC73">
            <v>3860129</v>
          </cell>
          <cell r="AD73">
            <v>268.75506509782076</v>
          </cell>
          <cell r="AE73">
            <v>12593</v>
          </cell>
          <cell r="AF73">
            <v>313</v>
          </cell>
          <cell r="AG73">
            <v>20.116613418530353</v>
          </cell>
          <cell r="AH73">
            <v>3888598</v>
          </cell>
          <cell r="AI73">
            <v>308.79043913285159</v>
          </cell>
          <cell r="AJ73">
            <v>13397</v>
          </cell>
          <cell r="AK73">
            <v>313</v>
          </cell>
          <cell r="AL73">
            <v>21.400958466453673</v>
          </cell>
          <cell r="AM73">
            <v>3777932</v>
          </cell>
          <cell r="AN73">
            <v>281.99835784130778</v>
          </cell>
          <cell r="AO73" t="str">
            <v>Devils Lake, ND</v>
          </cell>
          <cell r="AP73">
            <v>9358</v>
          </cell>
          <cell r="AQ73">
            <v>313</v>
          </cell>
          <cell r="AR73">
            <v>14.94888178913738</v>
          </cell>
          <cell r="AS73">
            <v>3832336</v>
          </cell>
          <cell r="AT73">
            <v>409.5251122034623</v>
          </cell>
          <cell r="AU73">
            <v>10794</v>
          </cell>
          <cell r="AV73">
            <v>313</v>
          </cell>
          <cell r="AW73">
            <v>17.242811501597444</v>
          </cell>
          <cell r="AX73">
            <v>4360758</v>
          </cell>
          <cell r="AY73">
            <v>403.9983324068927</v>
          </cell>
          <cell r="AZ73">
            <v>13029</v>
          </cell>
          <cell r="BA73">
            <v>313</v>
          </cell>
          <cell r="BB73">
            <v>20.813099041533548</v>
          </cell>
          <cell r="BC73">
            <v>4243476</v>
          </cell>
          <cell r="BD73">
            <v>325.69468109601655</v>
          </cell>
          <cell r="BE73" t="e">
            <v>#REF!</v>
          </cell>
          <cell r="BF73" t="e">
            <v>#REF!</v>
          </cell>
          <cell r="BG73" t="e">
            <v>#REF!</v>
          </cell>
          <cell r="BH73" t="e">
            <v>#REF!</v>
          </cell>
          <cell r="BI73" t="e">
            <v>#REF!</v>
          </cell>
          <cell r="BJ73" t="str">
            <v>DVL</v>
          </cell>
        </row>
        <row r="74">
          <cell r="D74" t="str">
            <v>Jamestown (ND)</v>
          </cell>
          <cell r="E74">
            <v>7964830</v>
          </cell>
          <cell r="F74" t="str">
            <v>Rate increases every July</v>
          </cell>
          <cell r="G74">
            <v>0.97</v>
          </cell>
          <cell r="H74">
            <v>8211164.9484536089</v>
          </cell>
          <cell r="I74" t="str">
            <v>SkyWest</v>
          </cell>
          <cell r="J74" t="str">
            <v>DOT-OST-1997-2785</v>
          </cell>
          <cell r="K74">
            <v>45474</v>
          </cell>
          <cell r="L74">
            <v>46568</v>
          </cell>
          <cell r="M74" t="str">
            <v>SF</v>
          </cell>
          <cell r="N74" t="str">
            <v>2024-6-19</v>
          </cell>
          <cell r="O74" t="str">
            <v>DEN</v>
          </cell>
          <cell r="P74" t="str">
            <v>CRJ-200</v>
          </cell>
          <cell r="Q74">
            <v>50</v>
          </cell>
          <cell r="R74">
            <v>2</v>
          </cell>
          <cell r="S74">
            <v>12</v>
          </cell>
          <cell r="T74" t="str">
            <v>T</v>
          </cell>
          <cell r="U74">
            <v>20224</v>
          </cell>
          <cell r="V74">
            <v>313</v>
          </cell>
          <cell r="W74">
            <v>32.306709265175719</v>
          </cell>
          <cell r="X74">
            <v>3028225</v>
          </cell>
          <cell r="Y74">
            <v>149.7342266613924</v>
          </cell>
          <cell r="Z74">
            <v>25466</v>
          </cell>
          <cell r="AA74">
            <v>313</v>
          </cell>
          <cell r="AB74">
            <v>40.680511182108624</v>
          </cell>
          <cell r="AC74">
            <v>2720432</v>
          </cell>
          <cell r="AD74">
            <v>106.82604256655934</v>
          </cell>
          <cell r="AE74">
            <v>25753</v>
          </cell>
          <cell r="AF74">
            <v>313</v>
          </cell>
          <cell r="AG74">
            <v>41.138977635782744</v>
          </cell>
          <cell r="AH74">
            <v>2731518</v>
          </cell>
          <cell r="AI74">
            <v>106.06601172678911</v>
          </cell>
          <cell r="AJ74">
            <v>23158</v>
          </cell>
          <cell r="AK74">
            <v>313</v>
          </cell>
          <cell r="AL74">
            <v>36.993610223642172</v>
          </cell>
          <cell r="AM74">
            <v>2609026</v>
          </cell>
          <cell r="AN74">
            <v>112.66197426375335</v>
          </cell>
          <cell r="AO74" t="str">
            <v>Jamestown, ND</v>
          </cell>
          <cell r="AP74">
            <v>15080</v>
          </cell>
          <cell r="AQ74">
            <v>313</v>
          </cell>
          <cell r="AR74">
            <v>24.089456869009584</v>
          </cell>
          <cell r="AS74">
            <v>2622765</v>
          </cell>
          <cell r="AT74">
            <v>173.92340848806367</v>
          </cell>
          <cell r="AU74">
            <v>19682</v>
          </cell>
          <cell r="AV74">
            <v>313</v>
          </cell>
          <cell r="AW74">
            <v>31.440894568690094</v>
          </cell>
          <cell r="AX74">
            <v>3118522</v>
          </cell>
          <cell r="AY74">
            <v>158.44538156691394</v>
          </cell>
          <cell r="AZ74">
            <v>28697</v>
          </cell>
          <cell r="BA74">
            <v>313</v>
          </cell>
          <cell r="BB74">
            <v>45.841853035143771</v>
          </cell>
          <cell r="BC74">
            <v>3012724</v>
          </cell>
          <cell r="BD74">
            <v>104.9839356030247</v>
          </cell>
          <cell r="BE74" t="e">
            <v>#REF!</v>
          </cell>
          <cell r="BF74" t="e">
            <v>#REF!</v>
          </cell>
          <cell r="BG74" t="e">
            <v>#REF!</v>
          </cell>
          <cell r="BH74" t="e">
            <v>#REF!</v>
          </cell>
          <cell r="BI74" t="e">
            <v>#REF!</v>
          </cell>
          <cell r="BJ74" t="str">
            <v>JMS</v>
          </cell>
        </row>
        <row r="75">
          <cell r="D75" t="str">
            <v>Dickinson</v>
          </cell>
          <cell r="E75">
            <v>5833626</v>
          </cell>
          <cell r="F75" t="str">
            <v>Rate increases every Oct.</v>
          </cell>
          <cell r="G75">
            <v>0.98</v>
          </cell>
          <cell r="H75">
            <v>5952679.5918367347</v>
          </cell>
          <cell r="I75" t="str">
            <v>SkyWest</v>
          </cell>
          <cell r="J75" t="str">
            <v>DOT-OST-1995-697</v>
          </cell>
          <cell r="K75">
            <v>45566</v>
          </cell>
          <cell r="L75">
            <v>46660</v>
          </cell>
          <cell r="M75" t="str">
            <v>MG</v>
          </cell>
          <cell r="N75" t="str">
            <v>2024-8-13</v>
          </cell>
          <cell r="O75" t="str">
            <v>DEN</v>
          </cell>
          <cell r="P75" t="str">
            <v>CRJ-200</v>
          </cell>
          <cell r="Q75">
            <v>50</v>
          </cell>
          <cell r="R75">
            <v>2</v>
          </cell>
          <cell r="S75">
            <v>12</v>
          </cell>
          <cell r="T75" t="str">
            <v>T</v>
          </cell>
          <cell r="U75">
            <v>6409</v>
          </cell>
          <cell r="V75">
            <v>3</v>
          </cell>
          <cell r="W75" t="str">
            <v>n/a</v>
          </cell>
          <cell r="X75" t="str">
            <v>n/a</v>
          </cell>
          <cell r="Y75" t="str">
            <v>n/a</v>
          </cell>
          <cell r="Z75">
            <v>36395</v>
          </cell>
          <cell r="AA75">
            <v>313</v>
          </cell>
          <cell r="AB75">
            <v>58.138977635782744</v>
          </cell>
          <cell r="AC75">
            <v>4148257</v>
          </cell>
          <cell r="AD75">
            <v>113.97876081879379</v>
          </cell>
          <cell r="AE75">
            <v>43127</v>
          </cell>
          <cell r="AF75">
            <v>313</v>
          </cell>
          <cell r="AG75">
            <v>68.892971246006397</v>
          </cell>
          <cell r="AH75">
            <v>4175481</v>
          </cell>
          <cell r="AI75">
            <v>96.81825770399054</v>
          </cell>
          <cell r="AJ75">
            <v>47257</v>
          </cell>
          <cell r="AK75">
            <v>313</v>
          </cell>
          <cell r="AL75">
            <v>75.490415335463254</v>
          </cell>
          <cell r="AM75">
            <v>3562896</v>
          </cell>
          <cell r="AN75">
            <v>75.394036862263789</v>
          </cell>
          <cell r="AO75" t="str">
            <v>Dickinson, ND</v>
          </cell>
          <cell r="AP75">
            <v>30677</v>
          </cell>
          <cell r="AQ75">
            <v>313</v>
          </cell>
          <cell r="AR75">
            <v>49.004792332268373</v>
          </cell>
          <cell r="AS75">
            <v>3183928</v>
          </cell>
          <cell r="AT75">
            <v>103.78876682856864</v>
          </cell>
          <cell r="AU75">
            <v>29104</v>
          </cell>
          <cell r="AV75">
            <v>313</v>
          </cell>
          <cell r="AW75">
            <v>46.492012779552716</v>
          </cell>
          <cell r="AX75">
            <v>2635204</v>
          </cell>
          <cell r="AY75">
            <v>90.544392523364479</v>
          </cell>
          <cell r="AZ75">
            <v>44656</v>
          </cell>
          <cell r="BA75">
            <v>313</v>
          </cell>
          <cell r="BB75">
            <v>71.335463258785936</v>
          </cell>
          <cell r="BC75">
            <v>2866149</v>
          </cell>
          <cell r="BD75">
            <v>64.182842171264781</v>
          </cell>
          <cell r="BE75" t="e">
            <v>#REF!</v>
          </cell>
          <cell r="BF75" t="e">
            <v>#REF!</v>
          </cell>
          <cell r="BG75" t="e">
            <v>#REF!</v>
          </cell>
          <cell r="BH75" t="e">
            <v>#REF!</v>
          </cell>
          <cell r="BI75" t="e">
            <v>#REF!</v>
          </cell>
          <cell r="BJ75" t="str">
            <v>DIK</v>
          </cell>
        </row>
        <row r="76">
          <cell r="D76" t="str">
            <v>North Platte</v>
          </cell>
          <cell r="E76">
            <v>5477828</v>
          </cell>
          <cell r="F76" t="str">
            <v>Rate increases every January</v>
          </cell>
          <cell r="G76">
            <v>0.97</v>
          </cell>
          <cell r="H76">
            <v>5647245.3608247424</v>
          </cell>
          <cell r="I76" t="str">
            <v>SkyWest</v>
          </cell>
          <cell r="J76" t="str">
            <v>DOT-OST-1999-5173</v>
          </cell>
          <cell r="K76">
            <v>45292</v>
          </cell>
          <cell r="L76">
            <v>46387</v>
          </cell>
          <cell r="M76" t="str">
            <v>MM</v>
          </cell>
          <cell r="N76" t="str">
            <v>2023-12-18</v>
          </cell>
          <cell r="O76" t="str">
            <v>DEN</v>
          </cell>
          <cell r="P76" t="str">
            <v>CRJ-200</v>
          </cell>
          <cell r="Q76">
            <v>50</v>
          </cell>
          <cell r="R76">
            <v>2</v>
          </cell>
          <cell r="S76">
            <v>12</v>
          </cell>
          <cell r="T76" t="str">
            <v>T</v>
          </cell>
          <cell r="U76">
            <v>6893</v>
          </cell>
          <cell r="V76">
            <v>313</v>
          </cell>
          <cell r="W76">
            <v>11.011182108626198</v>
          </cell>
          <cell r="X76">
            <v>1632000</v>
          </cell>
          <cell r="Y76">
            <v>236.76193239518352</v>
          </cell>
          <cell r="Z76">
            <v>7994</v>
          </cell>
          <cell r="AA76">
            <v>295.71428571428572</v>
          </cell>
          <cell r="AB76">
            <v>13.516425120772947</v>
          </cell>
          <cell r="AC76">
            <v>1976731</v>
          </cell>
          <cell r="AD76">
            <v>247.27683262446834</v>
          </cell>
          <cell r="AE76">
            <v>18049</v>
          </cell>
          <cell r="AF76">
            <v>207</v>
          </cell>
          <cell r="AG76">
            <v>43.59661835748792</v>
          </cell>
          <cell r="AH76">
            <v>2397680</v>
          </cell>
          <cell r="AI76">
            <v>132.84281677655272</v>
          </cell>
          <cell r="AJ76">
            <v>30887</v>
          </cell>
          <cell r="AK76">
            <v>313</v>
          </cell>
          <cell r="AL76">
            <v>49.340255591054316</v>
          </cell>
          <cell r="AM76">
            <v>3538040</v>
          </cell>
          <cell r="AN76">
            <v>114.54786803509568</v>
          </cell>
          <cell r="AO76" t="str">
            <v>North Platte, NE</v>
          </cell>
          <cell r="AP76">
            <v>18749</v>
          </cell>
          <cell r="AQ76">
            <v>313</v>
          </cell>
          <cell r="AR76">
            <v>29.950479233226837</v>
          </cell>
          <cell r="AS76">
            <v>3306728</v>
          </cell>
          <cell r="AT76">
            <v>176.3682329724252</v>
          </cell>
          <cell r="AU76">
            <v>23177</v>
          </cell>
          <cell r="AV76">
            <v>313</v>
          </cell>
          <cell r="AW76">
            <v>37.023961661341851</v>
          </cell>
          <cell r="AX76">
            <v>3496588</v>
          </cell>
          <cell r="AY76">
            <v>150.86456400742114</v>
          </cell>
          <cell r="AZ76">
            <v>25239</v>
          </cell>
          <cell r="BA76">
            <v>313</v>
          </cell>
          <cell r="BB76">
            <v>40.31789137380192</v>
          </cell>
          <cell r="BC76">
            <v>3398448</v>
          </cell>
          <cell r="BD76">
            <v>134.65065969333176</v>
          </cell>
          <cell r="BE76" t="e">
            <v>#REF!</v>
          </cell>
          <cell r="BF76" t="e">
            <v>#REF!</v>
          </cell>
          <cell r="BG76" t="e">
            <v>#REF!</v>
          </cell>
          <cell r="BH76" t="e">
            <v>#REF!</v>
          </cell>
          <cell r="BI76" t="e">
            <v>#REF!</v>
          </cell>
          <cell r="BJ76" t="str">
            <v>LBF</v>
          </cell>
        </row>
        <row r="77">
          <cell r="D77" t="str">
            <v>Scottsbluff</v>
          </cell>
          <cell r="E77">
            <v>5063485</v>
          </cell>
          <cell r="F77" t="str">
            <v>Rate increases every January</v>
          </cell>
          <cell r="G77">
            <v>0.97</v>
          </cell>
          <cell r="H77">
            <v>5220087.6288659796</v>
          </cell>
          <cell r="I77" t="str">
            <v>SkyWest</v>
          </cell>
          <cell r="J77" t="str">
            <v>DOT-OST-2003-14535</v>
          </cell>
          <cell r="K77">
            <v>45292</v>
          </cell>
          <cell r="L77">
            <v>46387</v>
          </cell>
          <cell r="M77" t="str">
            <v>MM</v>
          </cell>
          <cell r="N77" t="str">
            <v>2023-12-18</v>
          </cell>
          <cell r="O77" t="str">
            <v>DEN</v>
          </cell>
          <cell r="P77" t="str">
            <v>CRJ-200</v>
          </cell>
          <cell r="Q77">
            <v>50</v>
          </cell>
          <cell r="R77">
            <v>2</v>
          </cell>
          <cell r="S77">
            <v>12</v>
          </cell>
          <cell r="T77" t="str">
            <v>T</v>
          </cell>
          <cell r="U77">
            <v>5875</v>
          </cell>
          <cell r="V77">
            <v>313</v>
          </cell>
          <cell r="W77">
            <v>9.3849840255591062</v>
          </cell>
          <cell r="X77">
            <v>1564931</v>
          </cell>
          <cell r="Y77">
            <v>266.37123404255317</v>
          </cell>
          <cell r="Z77">
            <v>7920</v>
          </cell>
          <cell r="AA77">
            <v>295.71428571428572</v>
          </cell>
          <cell r="AB77">
            <v>13.391304347826086</v>
          </cell>
          <cell r="AC77">
            <v>2006141</v>
          </cell>
          <cell r="AD77">
            <v>253.3006313131313</v>
          </cell>
          <cell r="AE77">
            <v>17269</v>
          </cell>
          <cell r="AF77">
            <v>207</v>
          </cell>
          <cell r="AG77">
            <v>41.712560386473427</v>
          </cell>
          <cell r="AH77">
            <v>2113960</v>
          </cell>
          <cell r="AI77">
            <v>122.41357345532457</v>
          </cell>
          <cell r="AJ77">
            <v>33064</v>
          </cell>
          <cell r="AK77">
            <v>313</v>
          </cell>
          <cell r="AL77">
            <v>52.81789137380192</v>
          </cell>
          <cell r="AM77">
            <v>3109068</v>
          </cell>
          <cell r="AN77">
            <v>94.031817082022741</v>
          </cell>
          <cell r="AO77" t="str">
            <v>Scottsbluff, NE</v>
          </cell>
          <cell r="AP77">
            <v>19924</v>
          </cell>
          <cell r="AQ77">
            <v>313</v>
          </cell>
          <cell r="AR77">
            <v>31.827476038338659</v>
          </cell>
          <cell r="AS77">
            <v>2906730</v>
          </cell>
          <cell r="AT77">
            <v>145.89088536438467</v>
          </cell>
          <cell r="AU77">
            <v>21055</v>
          </cell>
          <cell r="AV77">
            <v>313</v>
          </cell>
          <cell r="AW77">
            <v>33.634185303514379</v>
          </cell>
          <cell r="AX77">
            <v>3030560</v>
          </cell>
          <cell r="AY77">
            <v>143.93540726668249</v>
          </cell>
          <cell r="AZ77">
            <v>23926</v>
          </cell>
          <cell r="BA77">
            <v>313</v>
          </cell>
          <cell r="BB77">
            <v>38.220447284345049</v>
          </cell>
          <cell r="BC77">
            <v>2957240</v>
          </cell>
          <cell r="BD77">
            <v>123.59943158070718</v>
          </cell>
          <cell r="BE77" t="e">
            <v>#REF!</v>
          </cell>
          <cell r="BF77" t="e">
            <v>#REF!</v>
          </cell>
          <cell r="BG77" t="e">
            <v>#REF!</v>
          </cell>
          <cell r="BH77" t="e">
            <v>#REF!</v>
          </cell>
          <cell r="BI77" t="e">
            <v>#REF!</v>
          </cell>
          <cell r="BJ77" t="str">
            <v>BFF</v>
          </cell>
        </row>
        <row r="78">
          <cell r="D78" t="str">
            <v>Grand Island</v>
          </cell>
          <cell r="E78">
            <v>4997598</v>
          </cell>
          <cell r="F78" t="str">
            <v>Rate increaese July 1</v>
          </cell>
          <cell r="G78">
            <v>0.99</v>
          </cell>
          <cell r="H78">
            <v>5048078.7878787881</v>
          </cell>
          <cell r="I78" t="str">
            <v>SkyWest</v>
          </cell>
          <cell r="J78" t="str">
            <v>DOT-OST-2002-13983</v>
          </cell>
          <cell r="K78">
            <v>45839</v>
          </cell>
          <cell r="L78">
            <v>46568</v>
          </cell>
          <cell r="M78" t="str">
            <v>MR</v>
          </cell>
          <cell r="N78" t="str">
            <v>2025-3-14</v>
          </cell>
          <cell r="O78" t="str">
            <v>DFW</v>
          </cell>
          <cell r="P78" t="str">
            <v>CRJ-700/900</v>
          </cell>
          <cell r="Q78" t="str">
            <v>65/76</v>
          </cell>
          <cell r="R78">
            <v>2</v>
          </cell>
          <cell r="S78">
            <v>12</v>
          </cell>
          <cell r="T78" t="str">
            <v>T</v>
          </cell>
          <cell r="U78">
            <v>52633</v>
          </cell>
          <cell r="V78">
            <v>313</v>
          </cell>
          <cell r="W78">
            <v>84.07827476038338</v>
          </cell>
          <cell r="X78">
            <v>1277388</v>
          </cell>
          <cell r="Y78">
            <v>24.269716717648624</v>
          </cell>
          <cell r="Z78">
            <v>41022</v>
          </cell>
          <cell r="AA78">
            <v>313</v>
          </cell>
          <cell r="AB78">
            <v>65.530351437699679</v>
          </cell>
          <cell r="AC78">
            <v>1184045</v>
          </cell>
          <cell r="AD78">
            <v>28.863658524694067</v>
          </cell>
          <cell r="AE78">
            <v>62614</v>
          </cell>
          <cell r="AF78">
            <v>313</v>
          </cell>
          <cell r="AG78">
            <v>100.0223642172524</v>
          </cell>
          <cell r="AH78">
            <v>901108</v>
          </cell>
          <cell r="AI78">
            <v>14.391477944229726</v>
          </cell>
          <cell r="AJ78">
            <v>66695</v>
          </cell>
          <cell r="AK78">
            <v>313</v>
          </cell>
          <cell r="AL78">
            <v>106.54153354632588</v>
          </cell>
          <cell r="AM78">
            <v>782616</v>
          </cell>
          <cell r="AN78">
            <v>11.734252942499438</v>
          </cell>
          <cell r="AO78" t="str">
            <v>Grand Island, NE</v>
          </cell>
          <cell r="AP78">
            <v>37571</v>
          </cell>
          <cell r="AQ78">
            <v>313</v>
          </cell>
          <cell r="AR78">
            <v>60.017571884984022</v>
          </cell>
          <cell r="AS78">
            <v>368880</v>
          </cell>
          <cell r="AT78">
            <v>9.8182108541162059</v>
          </cell>
          <cell r="AU78">
            <v>52036</v>
          </cell>
          <cell r="AV78">
            <v>313</v>
          </cell>
          <cell r="AW78">
            <v>83.12460063897764</v>
          </cell>
          <cell r="AX78">
            <v>552388</v>
          </cell>
          <cell r="AY78">
            <v>10.615496963640556</v>
          </cell>
          <cell r="AZ78">
            <v>61846</v>
          </cell>
          <cell r="BA78">
            <v>313</v>
          </cell>
          <cell r="BB78">
            <v>98.795527156549525</v>
          </cell>
          <cell r="BC78">
            <v>881494</v>
          </cell>
          <cell r="BD78">
            <v>14.253047893153964</v>
          </cell>
          <cell r="BE78" t="e">
            <v>#REF!</v>
          </cell>
          <cell r="BF78" t="e">
            <v>#REF!</v>
          </cell>
          <cell r="BG78" t="e">
            <v>#REF!</v>
          </cell>
          <cell r="BH78" t="e">
            <v>#REF!</v>
          </cell>
          <cell r="BI78" t="e">
            <v>#REF!</v>
          </cell>
          <cell r="BJ78" t="str">
            <v>GRI</v>
          </cell>
        </row>
        <row r="79">
          <cell r="D79" t="str">
            <v>Kearney</v>
          </cell>
          <cell r="E79">
            <v>5894232</v>
          </cell>
          <cell r="F79" t="str">
            <v>Rate increases each Nov</v>
          </cell>
          <cell r="G79">
            <v>0.97</v>
          </cell>
          <cell r="H79">
            <v>6076527.8350515468</v>
          </cell>
          <cell r="I79" t="str">
            <v>SkyWest</v>
          </cell>
          <cell r="J79" t="str">
            <v>DOT-OST-1996-1715</v>
          </cell>
          <cell r="K79">
            <v>45597</v>
          </cell>
          <cell r="L79">
            <v>46691</v>
          </cell>
          <cell r="M79" t="str">
            <v>MM</v>
          </cell>
          <cell r="N79" t="str">
            <v>2024-8-7</v>
          </cell>
          <cell r="O79" t="str">
            <v>DEN</v>
          </cell>
          <cell r="P79" t="str">
            <v>CRJ-200</v>
          </cell>
          <cell r="Q79">
            <v>50</v>
          </cell>
          <cell r="R79">
            <v>2</v>
          </cell>
          <cell r="S79">
            <v>12</v>
          </cell>
          <cell r="T79" t="str">
            <v>T</v>
          </cell>
          <cell r="U79">
            <v>7735</v>
          </cell>
          <cell r="V79">
            <v>313</v>
          </cell>
          <cell r="W79">
            <v>12.356230031948881</v>
          </cell>
          <cell r="X79">
            <v>1643804</v>
          </cell>
          <cell r="Y79">
            <v>212.51506140917905</v>
          </cell>
          <cell r="Z79">
            <v>12094</v>
          </cell>
          <cell r="AA79">
            <v>295.71428571428572</v>
          </cell>
          <cell r="AB79">
            <v>20.448792270531399</v>
          </cell>
          <cell r="AC79">
            <v>3023013</v>
          </cell>
          <cell r="AD79">
            <v>249.95973209856126</v>
          </cell>
          <cell r="AE79">
            <v>1484</v>
          </cell>
          <cell r="AF79">
            <v>22</v>
          </cell>
          <cell r="AG79">
            <v>33.727272727272727</v>
          </cell>
          <cell r="AH79">
            <v>261435</v>
          </cell>
          <cell r="AI79">
            <v>176.16913746630729</v>
          </cell>
          <cell r="AJ79">
            <v>36300</v>
          </cell>
          <cell r="AK79">
            <v>313</v>
          </cell>
          <cell r="AL79">
            <v>57.987220447284344</v>
          </cell>
          <cell r="AM79">
            <v>3651075</v>
          </cell>
          <cell r="AN79">
            <v>100.5805785123967</v>
          </cell>
          <cell r="AO79" t="str">
            <v>Kearney, NE</v>
          </cell>
          <cell r="AP79">
            <v>31467</v>
          </cell>
          <cell r="AQ79">
            <v>313</v>
          </cell>
          <cell r="AR79">
            <v>50.266773162939295</v>
          </cell>
          <cell r="AS79">
            <v>3567037</v>
          </cell>
          <cell r="AT79">
            <v>113.35802586837004</v>
          </cell>
          <cell r="AU79">
            <v>39128</v>
          </cell>
          <cell r="AV79">
            <v>313</v>
          </cell>
          <cell r="AW79">
            <v>62.504792332268373</v>
          </cell>
          <cell r="AX79">
            <v>3772530</v>
          </cell>
          <cell r="AY79">
            <v>96.415099161725621</v>
          </cell>
          <cell r="AZ79">
            <v>52941</v>
          </cell>
          <cell r="BA79">
            <v>313</v>
          </cell>
          <cell r="BB79">
            <v>84.570287539936103</v>
          </cell>
          <cell r="BC79">
            <v>3909570</v>
          </cell>
          <cell r="BD79">
            <v>73.847679492264973</v>
          </cell>
          <cell r="BE79" t="e">
            <v>#REF!</v>
          </cell>
          <cell r="BF79" t="e">
            <v>#REF!</v>
          </cell>
          <cell r="BG79" t="e">
            <v>#REF!</v>
          </cell>
          <cell r="BH79" t="e">
            <v>#REF!</v>
          </cell>
          <cell r="BI79" t="e">
            <v>#REF!</v>
          </cell>
          <cell r="BJ79" t="str">
            <v>EAR</v>
          </cell>
        </row>
        <row r="80">
          <cell r="D80" t="str">
            <v>McCook</v>
          </cell>
          <cell r="E80">
            <v>3816780</v>
          </cell>
          <cell r="F80" t="str">
            <v>Rate increases every June</v>
          </cell>
          <cell r="G80">
            <v>0.97</v>
          </cell>
          <cell r="H80">
            <v>3934824.7422680412</v>
          </cell>
          <cell r="I80" t="str">
            <v>Key Lime Air</v>
          </cell>
          <cell r="J80" t="str">
            <v>DOT-OST-1997-3005</v>
          </cell>
          <cell r="K80">
            <v>45444</v>
          </cell>
          <cell r="L80">
            <v>46904</v>
          </cell>
          <cell r="M80" t="str">
            <v>SF</v>
          </cell>
          <cell r="N80" t="str">
            <v>2024-6-6</v>
          </cell>
          <cell r="O80" t="str">
            <v>DEN</v>
          </cell>
          <cell r="P80" t="str">
            <v>Metro 23</v>
          </cell>
          <cell r="Q80">
            <v>9</v>
          </cell>
          <cell r="R80">
            <v>2</v>
          </cell>
          <cell r="S80">
            <v>12</v>
          </cell>
          <cell r="T80" t="str">
            <v>S</v>
          </cell>
          <cell r="U80">
            <v>2076</v>
          </cell>
          <cell r="V80">
            <v>313</v>
          </cell>
          <cell r="W80">
            <v>3.3162939297124598</v>
          </cell>
          <cell r="X80">
            <v>1616134</v>
          </cell>
          <cell r="Y80">
            <v>778.4845857418112</v>
          </cell>
          <cell r="Z80">
            <v>4975</v>
          </cell>
          <cell r="AA80">
            <v>313</v>
          </cell>
          <cell r="AB80">
            <v>7.9472843450479234</v>
          </cell>
          <cell r="AC80">
            <v>2408781</v>
          </cell>
          <cell r="AD80">
            <v>484.17708542713569</v>
          </cell>
          <cell r="AE80">
            <v>4998</v>
          </cell>
          <cell r="AF80">
            <v>313</v>
          </cell>
          <cell r="AG80">
            <v>7.9840255591054312</v>
          </cell>
          <cell r="AH80">
            <v>2320044</v>
          </cell>
          <cell r="AI80">
            <v>464.19447779111647</v>
          </cell>
          <cell r="AJ80">
            <v>4188</v>
          </cell>
          <cell r="AK80">
            <v>313</v>
          </cell>
          <cell r="AL80">
            <v>6.6900958466453675</v>
          </cell>
          <cell r="AM80">
            <v>2359860</v>
          </cell>
          <cell r="AN80">
            <v>563.48137535816613</v>
          </cell>
          <cell r="AO80" t="str">
            <v>McCook, NE</v>
          </cell>
          <cell r="AP80">
            <v>3225</v>
          </cell>
          <cell r="AQ80">
            <v>313</v>
          </cell>
          <cell r="AR80">
            <v>5.1517571884984026</v>
          </cell>
          <cell r="AS80">
            <v>2553746</v>
          </cell>
          <cell r="AT80">
            <v>791.8592248062015</v>
          </cell>
          <cell r="AU80">
            <v>3720</v>
          </cell>
          <cell r="AV80">
            <v>313</v>
          </cell>
          <cell r="AW80">
            <v>5.9424920127795531</v>
          </cell>
          <cell r="AX80">
            <v>2354563</v>
          </cell>
          <cell r="AY80">
            <v>632.94704301075274</v>
          </cell>
          <cell r="AZ80">
            <v>3325</v>
          </cell>
          <cell r="BA80">
            <v>313</v>
          </cell>
          <cell r="BB80">
            <v>5.3115015974440896</v>
          </cell>
          <cell r="BC80">
            <v>2562912</v>
          </cell>
          <cell r="BD80">
            <v>770.80060150375937</v>
          </cell>
          <cell r="BE80" t="e">
            <v>#REF!</v>
          </cell>
          <cell r="BF80" t="e">
            <v>#REF!</v>
          </cell>
          <cell r="BG80" t="e">
            <v>#REF!</v>
          </cell>
          <cell r="BH80" t="e">
            <v>#REF!</v>
          </cell>
          <cell r="BI80" t="e">
            <v>#REF!</v>
          </cell>
          <cell r="BJ80" t="str">
            <v>MCK</v>
          </cell>
        </row>
        <row r="81">
          <cell r="D81" t="str">
            <v>Alliance</v>
          </cell>
          <cell r="E81">
            <v>4179971</v>
          </cell>
          <cell r="F81" t="str">
            <v>Rate increases each September</v>
          </cell>
          <cell r="G81">
            <v>0.98</v>
          </cell>
          <cell r="H81">
            <v>4265276.5306122452</v>
          </cell>
          <cell r="I81" t="str">
            <v>Key Lime Air</v>
          </cell>
          <cell r="J81" t="str">
            <v>DOT-OST-2000-8322</v>
          </cell>
          <cell r="K81">
            <v>45901</v>
          </cell>
          <cell r="L81">
            <v>47361</v>
          </cell>
          <cell r="M81" t="str">
            <v>MR</v>
          </cell>
          <cell r="N81" t="str">
            <v>2025-8-16</v>
          </cell>
          <cell r="O81" t="str">
            <v>DEN</v>
          </cell>
          <cell r="P81" t="str">
            <v>Metro 23</v>
          </cell>
          <cell r="Q81">
            <v>9</v>
          </cell>
          <cell r="R81">
            <v>2</v>
          </cell>
          <cell r="S81" t="str">
            <v>12/14</v>
          </cell>
          <cell r="T81" t="str">
            <v>T</v>
          </cell>
          <cell r="U81">
            <v>4010</v>
          </cell>
          <cell r="V81">
            <v>313</v>
          </cell>
          <cell r="W81">
            <v>6.4057507987220443</v>
          </cell>
          <cell r="X81">
            <v>2117500</v>
          </cell>
          <cell r="Y81">
            <v>528.05486284289282</v>
          </cell>
          <cell r="Z81">
            <v>4016</v>
          </cell>
          <cell r="AA81">
            <v>313</v>
          </cell>
          <cell r="AB81">
            <v>6.4153354632587858</v>
          </cell>
          <cell r="AC81">
            <v>2150813</v>
          </cell>
          <cell r="AD81">
            <v>535.56100597609566</v>
          </cell>
          <cell r="AE81">
            <v>5502</v>
          </cell>
          <cell r="AF81">
            <v>313</v>
          </cell>
          <cell r="AG81">
            <v>8.7891373801916934</v>
          </cell>
          <cell r="AH81">
            <v>2253490</v>
          </cell>
          <cell r="AI81">
            <v>409.57651762995272</v>
          </cell>
          <cell r="AJ81">
            <v>6583</v>
          </cell>
          <cell r="AK81">
            <v>313</v>
          </cell>
          <cell r="AL81">
            <v>10.515974440894569</v>
          </cell>
          <cell r="AM81">
            <v>2289729</v>
          </cell>
          <cell r="AN81">
            <v>347.82454807838371</v>
          </cell>
          <cell r="AO81" t="str">
            <v>Alliance, NE</v>
          </cell>
          <cell r="AP81">
            <v>3621</v>
          </cell>
          <cell r="AQ81">
            <v>313</v>
          </cell>
          <cell r="AR81">
            <v>5.7843450479233223</v>
          </cell>
          <cell r="AS81">
            <v>2350000</v>
          </cell>
          <cell r="AT81">
            <v>648.9919911626622</v>
          </cell>
          <cell r="AU81">
            <v>5632</v>
          </cell>
          <cell r="AV81">
            <v>313</v>
          </cell>
          <cell r="AW81">
            <v>8.9968051118210859</v>
          </cell>
          <cell r="AX81">
            <v>2371663</v>
          </cell>
          <cell r="AY81">
            <v>421.10493607954544</v>
          </cell>
          <cell r="AZ81">
            <v>8029</v>
          </cell>
          <cell r="BA81">
            <v>313</v>
          </cell>
          <cell r="BB81">
            <v>12.8258785942492</v>
          </cell>
          <cell r="BC81">
            <v>2459553</v>
          </cell>
          <cell r="BD81">
            <v>306.3336654626977</v>
          </cell>
          <cell r="BE81" t="e">
            <v>#REF!</v>
          </cell>
          <cell r="BF81" t="e">
            <v>#REF!</v>
          </cell>
          <cell r="BG81" t="e">
            <v>#REF!</v>
          </cell>
          <cell r="BH81" t="e">
            <v>#REF!</v>
          </cell>
          <cell r="BI81" t="e">
            <v>#REF!</v>
          </cell>
          <cell r="BJ81" t="str">
            <v>AIA</v>
          </cell>
        </row>
        <row r="82">
          <cell r="D82" t="str">
            <v>Chadron</v>
          </cell>
          <cell r="E82">
            <v>4185771</v>
          </cell>
          <cell r="F82" t="str">
            <v>Rate increases each September</v>
          </cell>
          <cell r="G82">
            <v>0.98</v>
          </cell>
          <cell r="H82">
            <v>4271194.8979591839</v>
          </cell>
          <cell r="I82" t="str">
            <v>Key Lime Air</v>
          </cell>
          <cell r="J82" t="str">
            <v>DOT-OST-2000-8322</v>
          </cell>
          <cell r="K82">
            <v>45901</v>
          </cell>
          <cell r="L82">
            <v>47361</v>
          </cell>
          <cell r="M82" t="str">
            <v>MR</v>
          </cell>
          <cell r="N82" t="str">
            <v>2025-7-7</v>
          </cell>
          <cell r="O82" t="str">
            <v>DEN</v>
          </cell>
          <cell r="P82" t="str">
            <v>Metro 23</v>
          </cell>
          <cell r="Q82">
            <v>9</v>
          </cell>
          <cell r="R82">
            <v>2</v>
          </cell>
          <cell r="S82">
            <v>12</v>
          </cell>
          <cell r="T82" t="str">
            <v>T</v>
          </cell>
          <cell r="U82">
            <v>8213</v>
          </cell>
          <cell r="V82">
            <v>313</v>
          </cell>
          <cell r="W82">
            <v>13.119808306709265</v>
          </cell>
          <cell r="X82">
            <v>2169234</v>
          </cell>
          <cell r="Y82">
            <v>264.12200170461466</v>
          </cell>
          <cell r="Z82">
            <v>10475</v>
          </cell>
          <cell r="AA82">
            <v>313</v>
          </cell>
          <cell r="AB82">
            <v>16.733226837060702</v>
          </cell>
          <cell r="AC82">
            <v>2098957</v>
          </cell>
          <cell r="AD82">
            <v>200.37775656324581</v>
          </cell>
          <cell r="AE82">
            <v>10661</v>
          </cell>
          <cell r="AF82">
            <v>313</v>
          </cell>
          <cell r="AG82">
            <v>17.030351437699679</v>
          </cell>
          <cell r="AH82">
            <v>2076539</v>
          </cell>
          <cell r="AI82">
            <v>194.77900759778632</v>
          </cell>
          <cell r="AJ82">
            <v>8708</v>
          </cell>
          <cell r="AK82">
            <v>313</v>
          </cell>
          <cell r="AL82">
            <v>13.910543130990416</v>
          </cell>
          <cell r="AM82">
            <v>2193418</v>
          </cell>
          <cell r="AN82">
            <v>251.88539274230592</v>
          </cell>
          <cell r="AO82" t="str">
            <v>Chadron, NE</v>
          </cell>
          <cell r="AP82">
            <v>5536</v>
          </cell>
          <cell r="AQ82">
            <v>313</v>
          </cell>
          <cell r="AR82">
            <v>8.8434504792332262</v>
          </cell>
          <cell r="AS82">
            <v>2526123</v>
          </cell>
          <cell r="AT82">
            <v>456.30834537572252</v>
          </cell>
          <cell r="AU82">
            <v>5355</v>
          </cell>
          <cell r="AV82">
            <v>313</v>
          </cell>
          <cell r="AW82">
            <v>8.5543130990415328</v>
          </cell>
          <cell r="AX82">
            <v>2365230</v>
          </cell>
          <cell r="AY82">
            <v>441.68627450980392</v>
          </cell>
          <cell r="AZ82">
            <v>6797</v>
          </cell>
          <cell r="BA82">
            <v>313</v>
          </cell>
          <cell r="BB82">
            <v>10.857827476038338</v>
          </cell>
          <cell r="BC82">
            <v>2796795</v>
          </cell>
          <cell r="BD82">
            <v>411.47491540385465</v>
          </cell>
          <cell r="BE82" t="e">
            <v>#REF!</v>
          </cell>
          <cell r="BF82" t="e">
            <v>#REF!</v>
          </cell>
          <cell r="BG82" t="e">
            <v>#REF!</v>
          </cell>
          <cell r="BH82" t="e">
            <v>#REF!</v>
          </cell>
          <cell r="BI82" t="e">
            <v>#REF!</v>
          </cell>
          <cell r="BJ82" t="str">
            <v>CDR</v>
          </cell>
        </row>
        <row r="83">
          <cell r="D83" t="str">
            <v>Lebanon</v>
          </cell>
          <cell r="E83">
            <v>6096449</v>
          </cell>
          <cell r="F83" t="str">
            <v>Rate increases every December</v>
          </cell>
          <cell r="G83">
            <v>0.97</v>
          </cell>
          <cell r="H83">
            <v>6284998.969072165</v>
          </cell>
          <cell r="I83" t="str">
            <v>Cape Air</v>
          </cell>
          <cell r="J83" t="str">
            <v>DOT-OST-2003-14822</v>
          </cell>
          <cell r="K83">
            <v>44896</v>
          </cell>
          <cell r="L83">
            <v>46356</v>
          </cell>
          <cell r="M83" t="str">
            <v>MM</v>
          </cell>
          <cell r="N83" t="str">
            <v>2022-11-31</v>
          </cell>
          <cell r="O83" t="str">
            <v>BOS/HPN</v>
          </cell>
          <cell r="P83" t="str">
            <v>Tecnam P2012</v>
          </cell>
          <cell r="Q83">
            <v>9</v>
          </cell>
          <cell r="R83">
            <v>6</v>
          </cell>
          <cell r="S83">
            <v>42</v>
          </cell>
          <cell r="T83" t="str">
            <v>T</v>
          </cell>
          <cell r="U83">
            <v>19830</v>
          </cell>
          <cell r="V83">
            <v>313</v>
          </cell>
          <cell r="W83">
            <v>31.677316293929714</v>
          </cell>
          <cell r="X83">
            <v>3104143</v>
          </cell>
          <cell r="Y83">
            <v>156.53772062531519</v>
          </cell>
          <cell r="Z83">
            <v>19665</v>
          </cell>
          <cell r="AA83">
            <v>313</v>
          </cell>
          <cell r="AB83">
            <v>31.41373801916933</v>
          </cell>
          <cell r="AC83">
            <v>3180962</v>
          </cell>
          <cell r="AD83">
            <v>161.75753877447241</v>
          </cell>
          <cell r="AE83">
            <v>19677</v>
          </cell>
          <cell r="AF83">
            <v>313</v>
          </cell>
          <cell r="AG83">
            <v>31.432907348242811</v>
          </cell>
          <cell r="AH83">
            <v>3286604</v>
          </cell>
          <cell r="AI83">
            <v>167.02769731158205</v>
          </cell>
          <cell r="AJ83">
            <v>19567</v>
          </cell>
          <cell r="AK83">
            <v>313</v>
          </cell>
          <cell r="AL83">
            <v>31.257188498402556</v>
          </cell>
          <cell r="AM83">
            <v>3654082</v>
          </cell>
          <cell r="AN83">
            <v>186.74717636837534</v>
          </cell>
          <cell r="AO83" t="str">
            <v>Lebanon-Hanover, NH</v>
          </cell>
          <cell r="AP83">
            <v>11065</v>
          </cell>
          <cell r="AQ83">
            <v>313</v>
          </cell>
          <cell r="AR83">
            <v>17.675718849840255</v>
          </cell>
          <cell r="AS83">
            <v>3687341</v>
          </cell>
          <cell r="AT83">
            <v>333.24365115228198</v>
          </cell>
          <cell r="AU83">
            <v>11641</v>
          </cell>
          <cell r="AV83">
            <v>313</v>
          </cell>
          <cell r="AW83">
            <v>18.595846645367413</v>
          </cell>
          <cell r="AX83">
            <v>3865959</v>
          </cell>
          <cell r="AY83">
            <v>332.09853105403317</v>
          </cell>
          <cell r="AZ83">
            <v>18223</v>
          </cell>
          <cell r="BA83">
            <v>313</v>
          </cell>
          <cell r="BB83">
            <v>29.110223642172524</v>
          </cell>
          <cell r="BC83">
            <v>3967529</v>
          </cell>
          <cell r="BD83">
            <v>217.72095703232179</v>
          </cell>
          <cell r="BE83" t="e">
            <v>#REF!</v>
          </cell>
          <cell r="BF83" t="e">
            <v>#REF!</v>
          </cell>
          <cell r="BG83" t="e">
            <v>#REF!</v>
          </cell>
          <cell r="BH83" t="e">
            <v>#REF!</v>
          </cell>
          <cell r="BI83" t="e">
            <v>#REF!</v>
          </cell>
          <cell r="BJ83" t="str">
            <v>LEB</v>
          </cell>
        </row>
        <row r="84">
          <cell r="D84" t="str">
            <v>Carlsbad</v>
          </cell>
          <cell r="E84">
            <v>5517570</v>
          </cell>
          <cell r="F84" t="str">
            <v>Rate increases Nov 1, 2024</v>
          </cell>
          <cell r="G84">
            <v>0.98</v>
          </cell>
          <cell r="H84">
            <v>5630173.4693877548</v>
          </cell>
          <cell r="I84" t="str">
            <v>Advanced Air</v>
          </cell>
          <cell r="J84" t="str">
            <v>DOT-OST-2002-12802</v>
          </cell>
          <cell r="K84">
            <v>45235</v>
          </cell>
          <cell r="L84">
            <v>45961</v>
          </cell>
          <cell r="M84" t="str">
            <v>MR</v>
          </cell>
          <cell r="N84" t="str">
            <v>2023-7-12</v>
          </cell>
          <cell r="O84" t="str">
            <v>ABQ/PHX</v>
          </cell>
          <cell r="P84" t="str">
            <v>King Air 350</v>
          </cell>
          <cell r="Q84">
            <v>8</v>
          </cell>
          <cell r="R84">
            <v>3</v>
          </cell>
          <cell r="S84">
            <v>18</v>
          </cell>
          <cell r="T84" t="str">
            <v>S</v>
          </cell>
          <cell r="U84">
            <v>5752</v>
          </cell>
          <cell r="V84">
            <v>313</v>
          </cell>
          <cell r="W84">
            <v>9.1884984025559113</v>
          </cell>
          <cell r="X84">
            <v>2469663</v>
          </cell>
          <cell r="Y84">
            <v>429.35726703755216</v>
          </cell>
          <cell r="Z84">
            <v>6951</v>
          </cell>
          <cell r="AA84">
            <v>313</v>
          </cell>
          <cell r="AB84">
            <v>11.103833865814696</v>
          </cell>
          <cell r="AC84">
            <v>2433354</v>
          </cell>
          <cell r="AD84">
            <v>350.07250755287009</v>
          </cell>
          <cell r="AE84">
            <v>9818</v>
          </cell>
          <cell r="AF84">
            <v>313</v>
          </cell>
          <cell r="AG84">
            <v>15.68370607028754</v>
          </cell>
          <cell r="AH84">
            <v>2965645</v>
          </cell>
          <cell r="AI84">
            <v>302.06202892646161</v>
          </cell>
          <cell r="AJ84">
            <v>9929</v>
          </cell>
          <cell r="AK84">
            <v>313</v>
          </cell>
          <cell r="AL84">
            <v>15.861022364217252</v>
          </cell>
          <cell r="AM84">
            <v>2941935</v>
          </cell>
          <cell r="AN84">
            <v>296.29721019236581</v>
          </cell>
          <cell r="AO84" t="str">
            <v>Carlsbad, NM</v>
          </cell>
          <cell r="AP84">
            <v>7258</v>
          </cell>
          <cell r="AQ84">
            <v>313</v>
          </cell>
          <cell r="AR84">
            <v>11.594249201277956</v>
          </cell>
          <cell r="AS84">
            <v>2899815</v>
          </cell>
          <cell r="AT84">
            <v>399.53361807660514</v>
          </cell>
          <cell r="AU84">
            <v>7264</v>
          </cell>
          <cell r="AV84">
            <v>313</v>
          </cell>
          <cell r="AW84">
            <v>11.603833865814696</v>
          </cell>
          <cell r="AX84">
            <v>3021562</v>
          </cell>
          <cell r="AY84">
            <v>415.9639317180617</v>
          </cell>
          <cell r="AZ84">
            <v>10645</v>
          </cell>
          <cell r="BA84">
            <v>313</v>
          </cell>
          <cell r="BB84">
            <v>17.004792332268369</v>
          </cell>
          <cell r="BC84">
            <v>3478905</v>
          </cell>
          <cell r="BD84">
            <v>326.81117895725691</v>
          </cell>
          <cell r="BE84" t="e">
            <v>#REF!</v>
          </cell>
          <cell r="BF84" t="e">
            <v>#REF!</v>
          </cell>
          <cell r="BG84" t="e">
            <v>#REF!</v>
          </cell>
          <cell r="BH84" t="e">
            <v>#REF!</v>
          </cell>
          <cell r="BI84" t="e">
            <v>#REF!</v>
          </cell>
          <cell r="BJ84" t="str">
            <v>CNM</v>
          </cell>
        </row>
        <row r="85">
          <cell r="D85" t="str">
            <v>Clovis</v>
          </cell>
          <cell r="E85">
            <v>4804921</v>
          </cell>
          <cell r="G85">
            <v>0.98</v>
          </cell>
          <cell r="H85">
            <v>4902980.6122448985</v>
          </cell>
          <cell r="I85" t="str">
            <v>Key Lime Air</v>
          </cell>
          <cell r="J85" t="str">
            <v>DOT-OST-1996-1902</v>
          </cell>
          <cell r="K85">
            <v>44682</v>
          </cell>
          <cell r="L85">
            <v>46142</v>
          </cell>
          <cell r="M85" t="str">
            <v>SF</v>
          </cell>
          <cell r="N85" t="str">
            <v>2022-2-18</v>
          </cell>
          <cell r="O85" t="str">
            <v>DFW/DEN</v>
          </cell>
          <cell r="P85" t="str">
            <v>D328 jet/ERJ-145</v>
          </cell>
          <cell r="Q85" t="str">
            <v>30-50</v>
          </cell>
          <cell r="R85">
            <v>2</v>
          </cell>
          <cell r="S85">
            <v>12</v>
          </cell>
          <cell r="T85" t="str">
            <v>T</v>
          </cell>
          <cell r="U85">
            <v>9098</v>
          </cell>
          <cell r="V85">
            <v>313</v>
          </cell>
          <cell r="W85">
            <v>14.533546325878595</v>
          </cell>
          <cell r="X85">
            <v>3240470</v>
          </cell>
          <cell r="Y85">
            <v>356.17388437019127</v>
          </cell>
          <cell r="Z85">
            <v>10084</v>
          </cell>
          <cell r="AA85">
            <v>313</v>
          </cell>
          <cell r="AB85">
            <v>16.108626198083066</v>
          </cell>
          <cell r="AC85">
            <v>3218425</v>
          </cell>
          <cell r="AD85">
            <v>319.16154303847679</v>
          </cell>
          <cell r="AE85">
            <v>9706</v>
          </cell>
          <cell r="AF85">
            <v>313</v>
          </cell>
          <cell r="AG85">
            <v>15.504792332268371</v>
          </cell>
          <cell r="AH85">
            <v>3250063</v>
          </cell>
          <cell r="AI85">
            <v>334.85091695858233</v>
          </cell>
          <cell r="AJ85">
            <v>9718</v>
          </cell>
          <cell r="AK85">
            <v>313</v>
          </cell>
          <cell r="AL85">
            <v>15.523961661341852</v>
          </cell>
          <cell r="AM85">
            <v>3559390</v>
          </cell>
          <cell r="AN85">
            <v>366.26775056596006</v>
          </cell>
          <cell r="AO85" t="str">
            <v>Clovis, NM</v>
          </cell>
          <cell r="AP85">
            <v>6921</v>
          </cell>
          <cell r="AQ85">
            <v>313</v>
          </cell>
          <cell r="AR85">
            <v>11.05591054313099</v>
          </cell>
          <cell r="AS85">
            <v>3717527</v>
          </cell>
          <cell r="AT85">
            <v>537.13726340124265</v>
          </cell>
          <cell r="AU85">
            <v>10718</v>
          </cell>
          <cell r="AV85">
            <v>313</v>
          </cell>
          <cell r="AW85">
            <v>17.121405750798722</v>
          </cell>
          <cell r="AX85">
            <v>4438698</v>
          </cell>
          <cell r="AY85">
            <v>414.13491323008026</v>
          </cell>
          <cell r="AZ85">
            <v>24601</v>
          </cell>
          <cell r="BA85">
            <v>313</v>
          </cell>
          <cell r="BB85">
            <v>39.298722044728436</v>
          </cell>
          <cell r="BC85">
            <v>4654502</v>
          </cell>
          <cell r="BD85">
            <v>189.19970732897036</v>
          </cell>
          <cell r="BE85" t="e">
            <v>#REF!</v>
          </cell>
          <cell r="BF85" t="e">
            <v>#REF!</v>
          </cell>
          <cell r="BG85" t="e">
            <v>#REF!</v>
          </cell>
          <cell r="BH85" t="e">
            <v>#REF!</v>
          </cell>
          <cell r="BI85" t="e">
            <v>#REF!</v>
          </cell>
          <cell r="BJ85" t="str">
            <v>CVN</v>
          </cell>
        </row>
        <row r="86">
          <cell r="D86" t="str">
            <v>Silver City</v>
          </cell>
          <cell r="E86">
            <v>4975646</v>
          </cell>
          <cell r="F86" t="str">
            <v>Rate increases each February</v>
          </cell>
          <cell r="G86">
            <v>0.98</v>
          </cell>
          <cell r="H86">
            <v>6996030</v>
          </cell>
          <cell r="I86" t="str">
            <v>Advanced Air</v>
          </cell>
          <cell r="J86" t="str">
            <v>DOT-OST-1996-1903</v>
          </cell>
          <cell r="K86">
            <v>45689</v>
          </cell>
          <cell r="L86">
            <v>47149</v>
          </cell>
          <cell r="M86" t="str">
            <v>SF</v>
          </cell>
          <cell r="N86" t="str">
            <v>2025-3-1</v>
          </cell>
          <cell r="O86" t="str">
            <v>ABQ/PHX</v>
          </cell>
          <cell r="P86" t="str">
            <v>King Air</v>
          </cell>
          <cell r="Q86">
            <v>9</v>
          </cell>
          <cell r="R86">
            <v>4</v>
          </cell>
          <cell r="S86">
            <v>24</v>
          </cell>
          <cell r="T86" t="str">
            <v>T</v>
          </cell>
          <cell r="U86">
            <v>10099</v>
          </cell>
          <cell r="V86">
            <v>313</v>
          </cell>
          <cell r="W86">
            <v>16.13258785942492</v>
          </cell>
          <cell r="X86">
            <v>3412480</v>
          </cell>
          <cell r="Y86">
            <v>337.90276264976728</v>
          </cell>
          <cell r="Z86">
            <v>10971</v>
          </cell>
          <cell r="AA86">
            <v>313</v>
          </cell>
          <cell r="AB86">
            <v>17.525559105431309</v>
          </cell>
          <cell r="AC86">
            <v>3334918</v>
          </cell>
          <cell r="AD86">
            <v>303.97575426123416</v>
          </cell>
          <cell r="AE86">
            <v>11427</v>
          </cell>
          <cell r="AF86">
            <v>313</v>
          </cell>
          <cell r="AG86">
            <v>18.253993610223642</v>
          </cell>
          <cell r="AH86">
            <v>3324894</v>
          </cell>
          <cell r="AI86">
            <v>290.96823313205567</v>
          </cell>
          <cell r="AJ86">
            <v>11597</v>
          </cell>
          <cell r="AK86">
            <v>313</v>
          </cell>
          <cell r="AL86">
            <v>18.525559105431309</v>
          </cell>
          <cell r="AM86">
            <v>3480597</v>
          </cell>
          <cell r="AN86">
            <v>300.12908510821762</v>
          </cell>
          <cell r="AO86" t="str">
            <v>Silver City/Hurley, NM</v>
          </cell>
          <cell r="AP86">
            <v>7204</v>
          </cell>
          <cell r="AQ86">
            <v>313</v>
          </cell>
          <cell r="AR86">
            <v>11.507987220447284</v>
          </cell>
          <cell r="AS86">
            <v>3542648</v>
          </cell>
          <cell r="AT86">
            <v>491.7612437534703</v>
          </cell>
          <cell r="AU86">
            <v>7412</v>
          </cell>
          <cell r="AV86">
            <v>313</v>
          </cell>
          <cell r="AW86">
            <v>11.840255591054314</v>
          </cell>
          <cell r="AX86">
            <v>4159486</v>
          </cell>
          <cell r="AY86">
            <v>561.1826767404209</v>
          </cell>
          <cell r="AZ86">
            <v>12308</v>
          </cell>
          <cell r="BA86">
            <v>313</v>
          </cell>
          <cell r="BB86">
            <v>19.661341853035143</v>
          </cell>
          <cell r="BC86">
            <v>4639426</v>
          </cell>
          <cell r="BD86">
            <v>376.94393890152747</v>
          </cell>
          <cell r="BE86" t="e">
            <v>#REF!</v>
          </cell>
          <cell r="BF86" t="e">
            <v>#REF!</v>
          </cell>
          <cell r="BG86" t="e">
            <v>#REF!</v>
          </cell>
          <cell r="BH86" t="e">
            <v>#REF!</v>
          </cell>
          <cell r="BI86" t="e">
            <v>#REF!</v>
          </cell>
          <cell r="BJ86" t="str">
            <v>SVC</v>
          </cell>
        </row>
        <row r="87">
          <cell r="D87" t="str">
            <v>Watertown (NY)</v>
          </cell>
          <cell r="E87">
            <v>7298978</v>
          </cell>
          <cell r="F87" t="str">
            <v>Order 2025-9-22</v>
          </cell>
          <cell r="G87">
            <v>0.995</v>
          </cell>
          <cell r="H87">
            <v>7335656.281407035</v>
          </cell>
          <cell r="I87" t="str">
            <v xml:space="preserve">American  </v>
          </cell>
          <cell r="J87" t="str">
            <v>DOT-OST-2013-0188</v>
          </cell>
          <cell r="K87">
            <v>45323</v>
          </cell>
          <cell r="L87">
            <v>46053</v>
          </cell>
          <cell r="M87" t="str">
            <v>MM</v>
          </cell>
          <cell r="N87" t="str">
            <v>2025-9-22</v>
          </cell>
          <cell r="O87" t="str">
            <v>PHL</v>
          </cell>
          <cell r="P87" t="str">
            <v>ERJ-145</v>
          </cell>
          <cell r="Q87">
            <v>50</v>
          </cell>
          <cell r="R87">
            <v>2</v>
          </cell>
          <cell r="S87">
            <v>12</v>
          </cell>
          <cell r="T87" t="str">
            <v>T</v>
          </cell>
          <cell r="U87">
            <v>33294</v>
          </cell>
          <cell r="V87">
            <v>313</v>
          </cell>
          <cell r="W87">
            <v>53.185303514376997</v>
          </cell>
          <cell r="X87">
            <v>2314505</v>
          </cell>
          <cell r="Y87">
            <v>69.517180272721816</v>
          </cell>
          <cell r="Z87">
            <v>27257</v>
          </cell>
          <cell r="AA87">
            <v>313</v>
          </cell>
          <cell r="AB87">
            <v>43.54153354632588</v>
          </cell>
          <cell r="AC87">
            <v>2034790</v>
          </cell>
          <cell r="AD87">
            <v>74.652015995890963</v>
          </cell>
          <cell r="AE87">
            <v>42214</v>
          </cell>
          <cell r="AF87">
            <v>313</v>
          </cell>
          <cell r="AG87">
            <v>67.434504792332262</v>
          </cell>
          <cell r="AH87">
            <v>3451543</v>
          </cell>
          <cell r="AI87">
            <v>81.762993319751743</v>
          </cell>
          <cell r="AJ87">
            <v>44872</v>
          </cell>
          <cell r="AK87">
            <v>313</v>
          </cell>
          <cell r="AL87">
            <v>71.680511182108631</v>
          </cell>
          <cell r="AM87">
            <v>3997502</v>
          </cell>
          <cell r="AN87">
            <v>89.086780174719195</v>
          </cell>
          <cell r="AO87" t="str">
            <v>Watertown, NY</v>
          </cell>
          <cell r="AP87">
            <v>29228</v>
          </cell>
          <cell r="AQ87">
            <v>313</v>
          </cell>
          <cell r="AR87">
            <v>46.69009584664537</v>
          </cell>
          <cell r="AS87">
            <v>3570003</v>
          </cell>
          <cell r="AT87">
            <v>122.14325304502532</v>
          </cell>
          <cell r="AU87">
            <v>21721</v>
          </cell>
          <cell r="AV87">
            <v>313</v>
          </cell>
          <cell r="AW87">
            <v>34.698083067092654</v>
          </cell>
          <cell r="AX87">
            <v>3602412</v>
          </cell>
          <cell r="AY87">
            <v>165.84927029142304</v>
          </cell>
          <cell r="AZ87">
            <v>42915</v>
          </cell>
          <cell r="BA87">
            <v>313</v>
          </cell>
          <cell r="BB87">
            <v>68.554313099041536</v>
          </cell>
          <cell r="BC87">
            <v>4233999</v>
          </cell>
          <cell r="BD87">
            <v>98.660118839566579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str">
            <v>ART</v>
          </cell>
        </row>
        <row r="88">
          <cell r="D88" t="str">
            <v>Saranac Lake</v>
          </cell>
          <cell r="E88">
            <v>2794783</v>
          </cell>
          <cell r="F88" t="str">
            <v>Rate increases every Mar. 1</v>
          </cell>
          <cell r="G88">
            <v>0.97</v>
          </cell>
          <cell r="H88">
            <v>2881219.5876288661</v>
          </cell>
          <cell r="I88" t="str">
            <v>Cape Air</v>
          </cell>
          <cell r="J88" t="str">
            <v xml:space="preserve">DOT-OST-2000-8025 </v>
          </cell>
          <cell r="K88">
            <v>44621</v>
          </cell>
          <cell r="L88">
            <v>46081</v>
          </cell>
          <cell r="M88" t="str">
            <v>MM</v>
          </cell>
          <cell r="N88" t="str">
            <v>2022-1-9</v>
          </cell>
          <cell r="O88" t="str">
            <v>BOS/JFK</v>
          </cell>
          <cell r="P88" t="str">
            <v>Tecnam P2012</v>
          </cell>
          <cell r="Q88">
            <v>9</v>
          </cell>
          <cell r="R88">
            <v>3</v>
          </cell>
          <cell r="S88">
            <v>21</v>
          </cell>
          <cell r="T88" t="str">
            <v>T</v>
          </cell>
          <cell r="U88">
            <v>9547</v>
          </cell>
          <cell r="V88">
            <v>313</v>
          </cell>
          <cell r="W88">
            <v>15.250798722044728</v>
          </cell>
          <cell r="X88">
            <v>1835962</v>
          </cell>
          <cell r="Y88">
            <v>192.30774065151357</v>
          </cell>
          <cell r="Z88">
            <v>9691</v>
          </cell>
          <cell r="AA88">
            <v>313</v>
          </cell>
          <cell r="AB88">
            <v>15.480830670926517</v>
          </cell>
          <cell r="AC88">
            <v>1821690</v>
          </cell>
          <cell r="AD88">
            <v>187.97750490145495</v>
          </cell>
          <cell r="AE88">
            <v>9971</v>
          </cell>
          <cell r="AF88">
            <v>313</v>
          </cell>
          <cell r="AG88">
            <v>15.928115015974441</v>
          </cell>
          <cell r="AH88">
            <v>1997355</v>
          </cell>
          <cell r="AI88">
            <v>200.3164176110721</v>
          </cell>
          <cell r="AJ88">
            <v>9694</v>
          </cell>
          <cell r="AK88">
            <v>313</v>
          </cell>
          <cell r="AL88">
            <v>15.485623003194888</v>
          </cell>
          <cell r="AM88">
            <v>2107987</v>
          </cell>
          <cell r="AN88">
            <v>217.45275428099856</v>
          </cell>
          <cell r="AO88" t="str">
            <v>Saranac Lake/Lake Placid, NY</v>
          </cell>
          <cell r="AP88">
            <v>4501</v>
          </cell>
          <cell r="AQ88">
            <v>313</v>
          </cell>
          <cell r="AR88">
            <v>7.1900958466453675</v>
          </cell>
          <cell r="AS88">
            <v>2211344</v>
          </cell>
          <cell r="AT88">
            <v>491.3005998666963</v>
          </cell>
          <cell r="AU88">
            <v>6193</v>
          </cell>
          <cell r="AV88">
            <v>313</v>
          </cell>
          <cell r="AW88">
            <v>9.8929712460063897</v>
          </cell>
          <cell r="AX88">
            <v>2260565</v>
          </cell>
          <cell r="AY88">
            <v>365.01937671564667</v>
          </cell>
          <cell r="AZ88">
            <v>9733</v>
          </cell>
          <cell r="BA88">
            <v>313</v>
          </cell>
          <cell r="BB88">
            <v>15.547923322683706</v>
          </cell>
          <cell r="BC88">
            <v>2425763</v>
          </cell>
          <cell r="BD88">
            <v>249.23076132744271</v>
          </cell>
          <cell r="BE88" t="e">
            <v>#REF!</v>
          </cell>
          <cell r="BF88" t="e">
            <v>#REF!</v>
          </cell>
          <cell r="BG88" t="e">
            <v>#REF!</v>
          </cell>
          <cell r="BH88" t="e">
            <v>#REF!</v>
          </cell>
          <cell r="BI88" t="e">
            <v>#REF!</v>
          </cell>
          <cell r="BJ88" t="str">
            <v>SLK</v>
          </cell>
        </row>
        <row r="89">
          <cell r="D89" t="str">
            <v>Ogdensburg</v>
          </cell>
          <cell r="E89">
            <v>8860318</v>
          </cell>
          <cell r="F89" t="str">
            <v>Rate increases Oct. 1, 2025; ASP 2025-6-13</v>
          </cell>
          <cell r="G89">
            <v>0.99</v>
          </cell>
          <cell r="H89">
            <v>8949816.1616161615</v>
          </cell>
          <cell r="I89" t="str">
            <v>Breeze</v>
          </cell>
          <cell r="J89" t="str">
            <v>DOT-OST-1997-2842</v>
          </cell>
          <cell r="K89">
            <v>45566</v>
          </cell>
          <cell r="L89">
            <v>46295</v>
          </cell>
          <cell r="M89" t="str">
            <v>MM</v>
          </cell>
          <cell r="N89" t="str">
            <v>2024-9-12</v>
          </cell>
          <cell r="O89" t="str">
            <v>IAD/RDU</v>
          </cell>
          <cell r="P89" t="str">
            <v>Airbus A220</v>
          </cell>
          <cell r="Q89">
            <v>137</v>
          </cell>
          <cell r="R89">
            <v>1</v>
          </cell>
          <cell r="S89">
            <v>7</v>
          </cell>
          <cell r="T89" t="str">
            <v>T</v>
          </cell>
          <cell r="U89">
            <v>8233</v>
          </cell>
          <cell r="V89">
            <v>313</v>
          </cell>
          <cell r="W89">
            <v>13.151757188498403</v>
          </cell>
          <cell r="X89">
            <v>2266928</v>
          </cell>
          <cell r="Y89">
            <v>275.34653224826917</v>
          </cell>
          <cell r="Z89">
            <v>11179</v>
          </cell>
          <cell r="AA89">
            <v>313</v>
          </cell>
          <cell r="AB89">
            <v>17.857827476038338</v>
          </cell>
          <cell r="AC89">
            <v>2548207</v>
          </cell>
          <cell r="AD89">
            <v>227.94588066911172</v>
          </cell>
          <cell r="AE89">
            <v>11757</v>
          </cell>
          <cell r="AF89">
            <v>313</v>
          </cell>
          <cell r="AG89">
            <v>18.78115015974441</v>
          </cell>
          <cell r="AH89">
            <v>2690825</v>
          </cell>
          <cell r="AI89">
            <v>228.8700348728417</v>
          </cell>
          <cell r="AJ89">
            <v>19161</v>
          </cell>
          <cell r="AK89">
            <v>313</v>
          </cell>
          <cell r="AL89">
            <v>30.608626198083066</v>
          </cell>
          <cell r="AM89">
            <v>2835619</v>
          </cell>
          <cell r="AN89">
            <v>147.98909242732634</v>
          </cell>
          <cell r="AO89" t="str">
            <v>Ogdensburg, NY</v>
          </cell>
          <cell r="AP89">
            <v>14819</v>
          </cell>
          <cell r="AQ89">
            <v>313</v>
          </cell>
          <cell r="AR89">
            <v>23.672523961661341</v>
          </cell>
          <cell r="AS89">
            <v>2780568</v>
          </cell>
          <cell r="AT89">
            <v>187.6353330184223</v>
          </cell>
          <cell r="AU89">
            <v>16976</v>
          </cell>
          <cell r="AV89">
            <v>313</v>
          </cell>
          <cell r="AW89">
            <v>27.118210862619808</v>
          </cell>
          <cell r="AX89">
            <v>4102516</v>
          </cell>
          <cell r="AY89">
            <v>241.66564561734214</v>
          </cell>
          <cell r="AZ89">
            <v>19087</v>
          </cell>
          <cell r="BA89">
            <v>313</v>
          </cell>
          <cell r="BB89">
            <v>30.490415335463258</v>
          </cell>
          <cell r="BC89">
            <v>5067622</v>
          </cell>
          <cell r="BD89">
            <v>265.50123120448472</v>
          </cell>
          <cell r="BE89" t="e">
            <v>#REF!</v>
          </cell>
          <cell r="BF89" t="e">
            <v>#REF!</v>
          </cell>
          <cell r="BG89" t="e">
            <v>#REF!</v>
          </cell>
          <cell r="BH89">
            <v>4412780</v>
          </cell>
          <cell r="BI89" t="e">
            <v>#REF!</v>
          </cell>
          <cell r="BJ89" t="str">
            <v>OGS</v>
          </cell>
        </row>
        <row r="90">
          <cell r="D90" t="str">
            <v>Plattsburgh</v>
          </cell>
          <cell r="E90">
            <v>7188165</v>
          </cell>
          <cell r="F90" t="str">
            <v>Annual subsidy increases each Oct.</v>
          </cell>
          <cell r="G90">
            <v>1</v>
          </cell>
          <cell r="H90">
            <v>7188165</v>
          </cell>
          <cell r="I90" t="str">
            <v>AEAS/Contour**</v>
          </cell>
          <cell r="J90" t="str">
            <v>DOT-OST-2003-14783</v>
          </cell>
          <cell r="K90">
            <v>45566</v>
          </cell>
          <cell r="L90">
            <v>46660</v>
          </cell>
          <cell r="M90" t="str">
            <v>MM</v>
          </cell>
          <cell r="N90" t="str">
            <v>2024-8-21</v>
          </cell>
          <cell r="O90" t="str">
            <v>PHL</v>
          </cell>
          <cell r="P90" t="str">
            <v>ERJ-135</v>
          </cell>
          <cell r="Q90">
            <v>30</v>
          </cell>
          <cell r="R90">
            <v>2</v>
          </cell>
          <cell r="S90" t="str">
            <v>12 AEAS</v>
          </cell>
          <cell r="T90" t="str">
            <v>T</v>
          </cell>
          <cell r="U90">
            <v>13504</v>
          </cell>
          <cell r="V90">
            <v>313</v>
          </cell>
          <cell r="W90">
            <v>21.571884984025559</v>
          </cell>
          <cell r="X90">
            <v>2857971</v>
          </cell>
          <cell r="Y90">
            <v>211.63884774881515</v>
          </cell>
          <cell r="Z90">
            <v>15376</v>
          </cell>
          <cell r="AA90">
            <v>313</v>
          </cell>
          <cell r="AB90">
            <v>24.562300319488816</v>
          </cell>
          <cell r="AC90">
            <v>2901855</v>
          </cell>
          <cell r="AD90">
            <v>188.72626170655568</v>
          </cell>
          <cell r="AE90">
            <v>12624</v>
          </cell>
          <cell r="AF90">
            <v>243</v>
          </cell>
          <cell r="AG90">
            <v>25.97530864197531</v>
          </cell>
          <cell r="AH90">
            <v>2349316</v>
          </cell>
          <cell r="AI90">
            <v>186.09917617237008</v>
          </cell>
          <cell r="AJ90">
            <v>36485</v>
          </cell>
          <cell r="AK90">
            <v>313</v>
          </cell>
          <cell r="AL90">
            <v>58.282747603833869</v>
          </cell>
          <cell r="AM90">
            <v>3385596</v>
          </cell>
          <cell r="AN90">
            <v>92.794189392901188</v>
          </cell>
          <cell r="AO90" t="str">
            <v>Plattsburgh, NY</v>
          </cell>
          <cell r="AP90">
            <v>21181</v>
          </cell>
          <cell r="AQ90">
            <v>313</v>
          </cell>
          <cell r="AR90">
            <v>33.835463258785943</v>
          </cell>
          <cell r="AS90">
            <v>3217837</v>
          </cell>
          <cell r="AT90">
            <v>151.92091969217694</v>
          </cell>
          <cell r="AU90">
            <v>19465</v>
          </cell>
          <cell r="AV90">
            <v>313</v>
          </cell>
          <cell r="AW90">
            <v>31.094249201277954</v>
          </cell>
          <cell r="AX90">
            <v>3402826</v>
          </cell>
          <cell r="AY90">
            <v>174.81767274595427</v>
          </cell>
          <cell r="AZ90">
            <v>27810</v>
          </cell>
          <cell r="BA90">
            <v>313</v>
          </cell>
          <cell r="BB90">
            <v>44.424920127795524</v>
          </cell>
          <cell r="BC90">
            <v>3737793</v>
          </cell>
          <cell r="BD90">
            <v>134.40463861920173</v>
          </cell>
          <cell r="BE90" t="e">
            <v>#REF!</v>
          </cell>
          <cell r="BF90" t="e">
            <v>#REF!</v>
          </cell>
          <cell r="BG90" t="e">
            <v>#REF!</v>
          </cell>
          <cell r="BH90" t="e">
            <v>#REF!</v>
          </cell>
          <cell r="BI90" t="e">
            <v>#REF!</v>
          </cell>
          <cell r="BJ90" t="str">
            <v>PBG</v>
          </cell>
        </row>
        <row r="91">
          <cell r="D91" t="str">
            <v>Massena</v>
          </cell>
          <cell r="E91">
            <v>5756644</v>
          </cell>
          <cell r="F91" t="str">
            <v>Rate increases each Apr. 1</v>
          </cell>
          <cell r="G91">
            <v>1</v>
          </cell>
          <cell r="H91">
            <v>5756644</v>
          </cell>
          <cell r="I91" t="str">
            <v>Boutique Air</v>
          </cell>
          <cell r="J91" t="str">
            <v>DOT-OST-2012-0163</v>
          </cell>
          <cell r="K91">
            <v>45748</v>
          </cell>
          <cell r="L91">
            <v>46843</v>
          </cell>
          <cell r="M91" t="str">
            <v>MM</v>
          </cell>
          <cell r="N91" t="str">
            <v>2025-3-23</v>
          </cell>
          <cell r="O91" t="str">
            <v>BOS</v>
          </cell>
          <cell r="P91" t="str">
            <v>PC-12</v>
          </cell>
          <cell r="Q91">
            <v>9</v>
          </cell>
          <cell r="R91">
            <v>3</v>
          </cell>
          <cell r="S91">
            <v>21</v>
          </cell>
          <cell r="T91" t="str">
            <v>S</v>
          </cell>
          <cell r="U91">
            <v>10554</v>
          </cell>
          <cell r="V91">
            <v>313</v>
          </cell>
          <cell r="W91">
            <v>16.859424920127797</v>
          </cell>
          <cell r="X91">
            <v>2698608</v>
          </cell>
          <cell r="Y91">
            <v>255.69528140989198</v>
          </cell>
          <cell r="Z91">
            <v>9572</v>
          </cell>
          <cell r="AA91">
            <v>313</v>
          </cell>
          <cell r="AB91">
            <v>15.29073482428115</v>
          </cell>
          <cell r="AC91">
            <v>2749772</v>
          </cell>
          <cell r="AD91">
            <v>287.2724613455913</v>
          </cell>
          <cell r="AE91">
            <v>8617</v>
          </cell>
          <cell r="AF91">
            <v>313</v>
          </cell>
          <cell r="AG91">
            <v>13.765175718849839</v>
          </cell>
          <cell r="AH91">
            <v>2734299</v>
          </cell>
          <cell r="AI91">
            <v>317.31449460369038</v>
          </cell>
          <cell r="AJ91">
            <v>9820</v>
          </cell>
          <cell r="AK91">
            <v>313</v>
          </cell>
          <cell r="AL91">
            <v>15.686900958466454</v>
          </cell>
          <cell r="AM91">
            <v>2775507</v>
          </cell>
          <cell r="AN91">
            <v>282.63818737270879</v>
          </cell>
          <cell r="AO91" t="str">
            <v>Massena, NY</v>
          </cell>
          <cell r="AP91">
            <v>5576</v>
          </cell>
          <cell r="AQ91">
            <v>313</v>
          </cell>
          <cell r="AR91">
            <v>8.9073482428115014</v>
          </cell>
          <cell r="AS91">
            <v>2925629</v>
          </cell>
          <cell r="AT91">
            <v>524.68238880918216</v>
          </cell>
          <cell r="AU91">
            <v>5848</v>
          </cell>
          <cell r="AV91">
            <v>313</v>
          </cell>
          <cell r="AW91">
            <v>9.3418530351437692</v>
          </cell>
          <cell r="AX91">
            <v>3111110</v>
          </cell>
          <cell r="AY91">
            <v>531.99555403556769</v>
          </cell>
          <cell r="AZ91">
            <v>8987</v>
          </cell>
          <cell r="BA91">
            <v>313</v>
          </cell>
          <cell r="BB91">
            <v>14.356230031948881</v>
          </cell>
          <cell r="BC91">
            <v>3312080</v>
          </cell>
          <cell r="BD91">
            <v>368.54122621564483</v>
          </cell>
          <cell r="BE91" t="e">
            <v>#REF!</v>
          </cell>
          <cell r="BF91" t="e">
            <v>#REF!</v>
          </cell>
          <cell r="BG91" t="e">
            <v>#REF!</v>
          </cell>
          <cell r="BH91" t="e">
            <v>#REF!</v>
          </cell>
          <cell r="BI91" t="e">
            <v>#REF!</v>
          </cell>
          <cell r="BJ91" t="str">
            <v>MSS</v>
          </cell>
        </row>
        <row r="92">
          <cell r="D92" t="str">
            <v>Pendleton</v>
          </cell>
          <cell r="E92">
            <v>4488877</v>
          </cell>
          <cell r="F92" t="str">
            <v>Rate increases Jun 1, 2025</v>
          </cell>
          <cell r="G92">
            <v>0.98</v>
          </cell>
          <cell r="H92">
            <v>4580486.7346938774</v>
          </cell>
          <cell r="I92" t="str">
            <v>Boutique Air</v>
          </cell>
          <cell r="J92" t="str">
            <v>DOT-OST-2004-19934</v>
          </cell>
          <cell r="K92">
            <v>45444</v>
          </cell>
          <cell r="L92">
            <v>46173</v>
          </cell>
          <cell r="M92" t="str">
            <v>MR</v>
          </cell>
          <cell r="N92" t="str">
            <v>2024-5-2</v>
          </cell>
          <cell r="O92" t="str">
            <v>PDX</v>
          </cell>
          <cell r="P92" t="str">
            <v>PC-12</v>
          </cell>
          <cell r="Q92">
            <v>8</v>
          </cell>
          <cell r="R92">
            <v>3</v>
          </cell>
          <cell r="S92">
            <v>21</v>
          </cell>
          <cell r="T92" t="str">
            <v>S</v>
          </cell>
          <cell r="U92">
            <v>6985</v>
          </cell>
          <cell r="V92">
            <v>304</v>
          </cell>
          <cell r="W92">
            <v>11.488486842105264</v>
          </cell>
          <cell r="X92">
            <v>1659090</v>
          </cell>
          <cell r="Y92">
            <v>237.52183249821044</v>
          </cell>
          <cell r="Z92">
            <v>8380</v>
          </cell>
          <cell r="AA92">
            <v>245.14285714285714</v>
          </cell>
          <cell r="AB92">
            <v>17.092074592074592</v>
          </cell>
          <cell r="AC92">
            <v>1770958</v>
          </cell>
          <cell r="AD92">
            <v>211.33150357995225</v>
          </cell>
          <cell r="AE92">
            <v>12315</v>
          </cell>
          <cell r="AF92">
            <v>313</v>
          </cell>
          <cell r="AG92">
            <v>19.672523961661341</v>
          </cell>
          <cell r="AH92">
            <v>2220607</v>
          </cell>
          <cell r="AI92">
            <v>180.31725537961836</v>
          </cell>
          <cell r="AJ92">
            <v>13297</v>
          </cell>
          <cell r="AK92">
            <v>313</v>
          </cell>
          <cell r="AL92">
            <v>21.241214057507989</v>
          </cell>
          <cell r="AM92">
            <v>2409168</v>
          </cell>
          <cell r="AN92">
            <v>181.1813190945326</v>
          </cell>
          <cell r="AO92" t="str">
            <v>Pendleton, OR</v>
          </cell>
          <cell r="AP92">
            <v>8719</v>
          </cell>
          <cell r="AQ92">
            <v>313</v>
          </cell>
          <cell r="AR92">
            <v>13.928115015974441</v>
          </cell>
          <cell r="AS92">
            <v>2598390</v>
          </cell>
          <cell r="AT92">
            <v>298.01468058263561</v>
          </cell>
          <cell r="AU92">
            <v>7594</v>
          </cell>
          <cell r="AV92">
            <v>313</v>
          </cell>
          <cell r="AW92">
            <v>12.130990415335463</v>
          </cell>
          <cell r="AX92">
            <v>2464658</v>
          </cell>
          <cell r="AY92">
            <v>324.55333157756121</v>
          </cell>
          <cell r="AZ92">
            <v>9530</v>
          </cell>
          <cell r="BA92">
            <v>313</v>
          </cell>
          <cell r="BB92">
            <v>15.223642172523961</v>
          </cell>
          <cell r="BC92">
            <v>3049261</v>
          </cell>
          <cell r="BD92">
            <v>319.96442812172086</v>
          </cell>
          <cell r="BE92" t="e">
            <v>#REF!</v>
          </cell>
          <cell r="BF92" t="e">
            <v>#REF!</v>
          </cell>
          <cell r="BG92" t="e">
            <v>#REF!</v>
          </cell>
          <cell r="BH92" t="e">
            <v>#REF!</v>
          </cell>
          <cell r="BI92" t="e">
            <v>#REF!</v>
          </cell>
          <cell r="BJ92" t="str">
            <v>PDT</v>
          </cell>
        </row>
        <row r="93">
          <cell r="D93" t="str">
            <v>Johnstown</v>
          </cell>
          <cell r="E93">
            <v>7369104</v>
          </cell>
          <cell r="F93" t="str">
            <v>Order 2025-8-5</v>
          </cell>
          <cell r="G93">
            <v>0.97</v>
          </cell>
          <cell r="H93">
            <v>7597014.4329896914</v>
          </cell>
          <cell r="I93" t="str">
            <v>SkyWest</v>
          </cell>
          <cell r="J93" t="str">
            <v>DOT-OST-2002-11451</v>
          </cell>
          <cell r="K93">
            <v>45231</v>
          </cell>
          <cell r="L93">
            <v>45961</v>
          </cell>
          <cell r="M93" t="str">
            <v>MM</v>
          </cell>
          <cell r="N93" t="str">
            <v>2023-11-2</v>
          </cell>
          <cell r="O93" t="str">
            <v>IAD/ORD</v>
          </cell>
          <cell r="P93" t="str">
            <v>CRJ-200</v>
          </cell>
          <cell r="Q93">
            <v>50</v>
          </cell>
          <cell r="R93">
            <v>2</v>
          </cell>
          <cell r="S93">
            <v>12</v>
          </cell>
          <cell r="T93" t="str">
            <v>T</v>
          </cell>
          <cell r="U93">
            <v>8516</v>
          </cell>
          <cell r="V93">
            <v>313</v>
          </cell>
          <cell r="W93">
            <v>13.603833865814696</v>
          </cell>
          <cell r="X93">
            <v>2396358</v>
          </cell>
          <cell r="Y93">
            <v>281.3947862846407</v>
          </cell>
          <cell r="Z93">
            <v>6741</v>
          </cell>
          <cell r="AA93">
            <v>313</v>
          </cell>
          <cell r="AB93">
            <v>10.768370607028753</v>
          </cell>
          <cell r="AC93">
            <v>2345642</v>
          </cell>
          <cell r="AD93">
            <v>347.96647381694112</v>
          </cell>
          <cell r="AE93">
            <v>8316</v>
          </cell>
          <cell r="AF93">
            <v>313</v>
          </cell>
          <cell r="AG93">
            <v>13.284345047923322</v>
          </cell>
          <cell r="AH93">
            <v>2824540</v>
          </cell>
          <cell r="AI93">
            <v>339.65127465127466</v>
          </cell>
          <cell r="AJ93">
            <v>11291</v>
          </cell>
          <cell r="AK93">
            <v>313</v>
          </cell>
          <cell r="AL93">
            <v>18.036741214057507</v>
          </cell>
          <cell r="AM93">
            <v>3056926</v>
          </cell>
          <cell r="AN93">
            <v>270.74005845363564</v>
          </cell>
          <cell r="AO93" t="str">
            <v>Johnstown, PA</v>
          </cell>
          <cell r="AP93">
            <v>7976</v>
          </cell>
          <cell r="AQ93">
            <v>313</v>
          </cell>
          <cell r="AR93">
            <v>12.741214057507987</v>
          </cell>
          <cell r="AS93">
            <v>3291726</v>
          </cell>
          <cell r="AT93">
            <v>412.70386158475424</v>
          </cell>
          <cell r="AU93">
            <v>12382</v>
          </cell>
          <cell r="AV93">
            <v>313</v>
          </cell>
          <cell r="AW93">
            <v>19.779552715654951</v>
          </cell>
          <cell r="AX93">
            <v>3472495</v>
          </cell>
          <cell r="AY93">
            <v>280.44701986754967</v>
          </cell>
          <cell r="AZ93">
            <v>16966</v>
          </cell>
          <cell r="BA93">
            <v>313</v>
          </cell>
          <cell r="BB93">
            <v>27.102236421725241</v>
          </cell>
          <cell r="BC93">
            <v>3610266</v>
          </cell>
          <cell r="BD93">
            <v>212.79417658847106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str">
            <v>JST</v>
          </cell>
        </row>
        <row r="94">
          <cell r="D94" t="str">
            <v>Lancaster</v>
          </cell>
          <cell r="E94">
            <v>3025976</v>
          </cell>
          <cell r="F94" t="str">
            <v>Rate increases every January</v>
          </cell>
          <cell r="G94">
            <v>0.98499999999999999</v>
          </cell>
          <cell r="H94">
            <v>3072056.8527918784</v>
          </cell>
          <cell r="I94" t="str">
            <v>Southern</v>
          </cell>
          <cell r="J94" t="str">
            <v>DOT-OST-2002-11450</v>
          </cell>
          <cell r="K94">
            <v>44562</v>
          </cell>
          <cell r="L94">
            <v>46022</v>
          </cell>
          <cell r="M94" t="str">
            <v>VP</v>
          </cell>
          <cell r="N94" t="str">
            <v>2021-10-13</v>
          </cell>
          <cell r="O94" t="str">
            <v>IAD/PIT</v>
          </cell>
          <cell r="P94" t="str">
            <v>Caravan</v>
          </cell>
          <cell r="Q94">
            <v>9</v>
          </cell>
          <cell r="R94">
            <v>5</v>
          </cell>
          <cell r="S94">
            <v>30</v>
          </cell>
          <cell r="T94" t="str">
            <v>S</v>
          </cell>
          <cell r="U94">
            <v>6633</v>
          </cell>
          <cell r="V94">
            <v>313</v>
          </cell>
          <cell r="W94">
            <v>10.595846645367413</v>
          </cell>
          <cell r="X94">
            <v>2512692</v>
          </cell>
          <cell r="Y94">
            <v>378.81682496607868</v>
          </cell>
          <cell r="Z94">
            <v>8160</v>
          </cell>
          <cell r="AA94">
            <v>313</v>
          </cell>
          <cell r="AB94">
            <v>13.035143769968052</v>
          </cell>
          <cell r="AC94">
            <v>2183861</v>
          </cell>
          <cell r="AD94">
            <v>267.63002450980395</v>
          </cell>
          <cell r="AE94">
            <v>10365</v>
          </cell>
          <cell r="AF94">
            <v>313</v>
          </cell>
          <cell r="AG94">
            <v>16.557507987220447</v>
          </cell>
          <cell r="AH94">
            <v>2470920</v>
          </cell>
          <cell r="AI94">
            <v>238.39073806078147</v>
          </cell>
          <cell r="AJ94">
            <v>10685</v>
          </cell>
          <cell r="AK94">
            <v>313</v>
          </cell>
          <cell r="AL94">
            <v>17.068690095846645</v>
          </cell>
          <cell r="AM94">
            <v>2540127</v>
          </cell>
          <cell r="AN94">
            <v>237.72831071595695</v>
          </cell>
          <cell r="AO94" t="str">
            <v>Lancaster, PA</v>
          </cell>
          <cell r="AP94">
            <v>6687</v>
          </cell>
          <cell r="AQ94">
            <v>313</v>
          </cell>
          <cell r="AR94">
            <v>10.682108626198083</v>
          </cell>
          <cell r="AS94">
            <v>2554460</v>
          </cell>
          <cell r="AT94">
            <v>382.00388814116945</v>
          </cell>
          <cell r="AU94">
            <v>6660</v>
          </cell>
          <cell r="AV94">
            <v>313</v>
          </cell>
          <cell r="AW94">
            <v>10.638977635782748</v>
          </cell>
          <cell r="AX94">
            <v>2551594</v>
          </cell>
          <cell r="AY94">
            <v>383.12222222222221</v>
          </cell>
          <cell r="AZ94">
            <v>12318</v>
          </cell>
          <cell r="BA94">
            <v>313</v>
          </cell>
          <cell r="BB94">
            <v>19.677316293929714</v>
          </cell>
          <cell r="BC94">
            <v>2744508</v>
          </cell>
          <cell r="BD94">
            <v>222.80467608377984</v>
          </cell>
          <cell r="BE94" t="e">
            <v>#REF!</v>
          </cell>
          <cell r="BF94" t="e">
            <v>#REF!</v>
          </cell>
          <cell r="BG94" t="e">
            <v>#REF!</v>
          </cell>
          <cell r="BH94" t="e">
            <v>#REF!</v>
          </cell>
          <cell r="BI94" t="e">
            <v>#REF!</v>
          </cell>
          <cell r="BJ94" t="str">
            <v>LNS</v>
          </cell>
        </row>
        <row r="95">
          <cell r="D95" t="str">
            <v>Bradford</v>
          </cell>
          <cell r="E95">
            <v>3034334</v>
          </cell>
          <cell r="F95" t="str">
            <v>Rate increases every November</v>
          </cell>
          <cell r="G95">
            <v>0.98499999999999999</v>
          </cell>
          <cell r="H95">
            <v>3080542.1319796955</v>
          </cell>
          <cell r="I95" t="str">
            <v>Southern</v>
          </cell>
          <cell r="J95" t="str">
            <v>DOT-OST-2003-14528</v>
          </cell>
          <cell r="K95">
            <v>44866</v>
          </cell>
          <cell r="L95">
            <v>46326</v>
          </cell>
          <cell r="M95" t="str">
            <v>MG</v>
          </cell>
          <cell r="N95" t="str">
            <v>2022-9-18</v>
          </cell>
          <cell r="O95" t="str">
            <v>IAD/PIT</v>
          </cell>
          <cell r="P95" t="str">
            <v>Caravan</v>
          </cell>
          <cell r="Q95">
            <v>9</v>
          </cell>
          <cell r="R95">
            <v>4</v>
          </cell>
          <cell r="S95">
            <v>24</v>
          </cell>
          <cell r="T95" t="str">
            <v>S</v>
          </cell>
          <cell r="U95">
            <v>8620</v>
          </cell>
          <cell r="V95">
            <v>313</v>
          </cell>
          <cell r="W95">
            <v>13.769968051118211</v>
          </cell>
          <cell r="X95">
            <v>2082430</v>
          </cell>
          <cell r="Y95">
            <v>241.58120649651971</v>
          </cell>
          <cell r="Z95">
            <v>7336</v>
          </cell>
          <cell r="AA95">
            <v>313</v>
          </cell>
          <cell r="AB95">
            <v>11.718849840255592</v>
          </cell>
          <cell r="AC95">
            <v>1943304</v>
          </cell>
          <cell r="AD95">
            <v>264.89967284623771</v>
          </cell>
          <cell r="AE95">
            <v>7921</v>
          </cell>
          <cell r="AF95">
            <v>313</v>
          </cell>
          <cell r="AG95">
            <v>12.65335463258786</v>
          </cell>
          <cell r="AH95">
            <v>2188875</v>
          </cell>
          <cell r="AI95">
            <v>276.33821487185963</v>
          </cell>
          <cell r="AJ95">
            <v>8012</v>
          </cell>
          <cell r="AK95">
            <v>313</v>
          </cell>
          <cell r="AL95">
            <v>12.798722044728434</v>
          </cell>
          <cell r="AM95">
            <v>2380048</v>
          </cell>
          <cell r="AN95">
            <v>297.0604093859211</v>
          </cell>
          <cell r="AO95" t="str">
            <v>Bradford, PA</v>
          </cell>
          <cell r="AP95">
            <v>5175</v>
          </cell>
          <cell r="AQ95">
            <v>313</v>
          </cell>
          <cell r="AR95">
            <v>8.2667731629392964</v>
          </cell>
          <cell r="AS95">
            <v>2393456</v>
          </cell>
          <cell r="AT95">
            <v>462.50357487922707</v>
          </cell>
          <cell r="AU95">
            <v>5741</v>
          </cell>
          <cell r="AV95">
            <v>313</v>
          </cell>
          <cell r="AW95">
            <v>9.1709265175718855</v>
          </cell>
          <cell r="AX95">
            <v>2563952</v>
          </cell>
          <cell r="AY95">
            <v>446.60372757359346</v>
          </cell>
          <cell r="AZ95">
            <v>7681</v>
          </cell>
          <cell r="BA95">
            <v>313</v>
          </cell>
          <cell r="BB95">
            <v>12.269968051118211</v>
          </cell>
          <cell r="BC95">
            <v>2573069</v>
          </cell>
          <cell r="BD95">
            <v>334.9914073688322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str">
            <v>BFD</v>
          </cell>
        </row>
        <row r="96">
          <cell r="D96" t="str">
            <v>DuBois</v>
          </cell>
          <cell r="E96">
            <v>5145108</v>
          </cell>
          <cell r="F96" t="str">
            <v>Rate increases every Nov. 1</v>
          </cell>
          <cell r="G96">
            <v>0.98499999999999999</v>
          </cell>
          <cell r="H96">
            <v>5223459.8984771576</v>
          </cell>
          <cell r="I96" t="str">
            <v>Southern</v>
          </cell>
          <cell r="J96" t="str">
            <v>DOT-OST-2004-17617</v>
          </cell>
          <cell r="K96">
            <v>45597</v>
          </cell>
          <cell r="L96">
            <v>46326</v>
          </cell>
          <cell r="M96" t="str">
            <v>SF</v>
          </cell>
          <cell r="N96" t="str">
            <v>2024-12-5</v>
          </cell>
          <cell r="O96" t="str">
            <v>IAD/PIT</v>
          </cell>
          <cell r="P96" t="str">
            <v>Caravan</v>
          </cell>
          <cell r="Q96">
            <v>9</v>
          </cell>
          <cell r="R96">
            <v>6</v>
          </cell>
          <cell r="S96">
            <v>38</v>
          </cell>
          <cell r="T96" t="str">
            <v>S</v>
          </cell>
          <cell r="U96">
            <v>5463</v>
          </cell>
          <cell r="V96">
            <v>313</v>
          </cell>
          <cell r="W96">
            <v>8.7268370607028753</v>
          </cell>
          <cell r="X96">
            <v>2252184</v>
          </cell>
          <cell r="Y96">
            <v>412.26139483800108</v>
          </cell>
          <cell r="Z96">
            <v>6877</v>
          </cell>
          <cell r="AA96">
            <v>313</v>
          </cell>
          <cell r="AB96">
            <v>10.985623003194888</v>
          </cell>
          <cell r="AC96">
            <v>2273942</v>
          </cell>
          <cell r="AD96">
            <v>330.65900828849789</v>
          </cell>
          <cell r="AE96">
            <v>9825</v>
          </cell>
          <cell r="AF96">
            <v>313</v>
          </cell>
          <cell r="AG96">
            <v>15.694888178913738</v>
          </cell>
          <cell r="AH96">
            <v>2911755</v>
          </cell>
          <cell r="AI96">
            <v>296.3618320610687</v>
          </cell>
          <cell r="AJ96">
            <v>11022</v>
          </cell>
          <cell r="AK96">
            <v>313</v>
          </cell>
          <cell r="AL96">
            <v>17.60702875399361</v>
          </cell>
          <cell r="AM96">
            <v>3206927</v>
          </cell>
          <cell r="AN96">
            <v>290.95690437307206</v>
          </cell>
          <cell r="AO96" t="str">
            <v>DuBois, PA</v>
          </cell>
          <cell r="AP96">
            <v>6627</v>
          </cell>
          <cell r="AQ96">
            <v>313</v>
          </cell>
          <cell r="AR96">
            <v>10.58626198083067</v>
          </cell>
          <cell r="AS96">
            <v>3236214</v>
          </cell>
          <cell r="AT96">
            <v>488.33770937075599</v>
          </cell>
          <cell r="AU96">
            <v>7544</v>
          </cell>
          <cell r="AV96">
            <v>313</v>
          </cell>
          <cell r="AW96">
            <v>12.05111821086262</v>
          </cell>
          <cell r="AX96">
            <v>3216493</v>
          </cell>
          <cell r="AY96">
            <v>426.3643955461294</v>
          </cell>
          <cell r="AZ96">
            <v>11191</v>
          </cell>
          <cell r="BA96">
            <v>313</v>
          </cell>
          <cell r="BB96">
            <v>17.876996805111823</v>
          </cell>
          <cell r="BC96">
            <v>3063014</v>
          </cell>
          <cell r="BD96">
            <v>273.70333303547494</v>
          </cell>
          <cell r="BE96" t="e">
            <v>#REF!</v>
          </cell>
          <cell r="BF96" t="e">
            <v>#REF!</v>
          </cell>
          <cell r="BG96" t="e">
            <v>#REF!</v>
          </cell>
          <cell r="BH96" t="e">
            <v>#REF!</v>
          </cell>
          <cell r="BI96" t="e">
            <v>#REF!</v>
          </cell>
          <cell r="BJ96" t="str">
            <v>DUJ</v>
          </cell>
        </row>
        <row r="97">
          <cell r="D97" t="str">
            <v>Altoona</v>
          </cell>
          <cell r="E97">
            <v>6817640</v>
          </cell>
          <cell r="F97" t="str">
            <v>Annual subsidy increases each Oct.</v>
          </cell>
          <cell r="G97">
            <v>1</v>
          </cell>
          <cell r="H97">
            <v>6817640</v>
          </cell>
          <cell r="I97" t="str">
            <v>AEAS/Contour**</v>
          </cell>
          <cell r="J97" t="str">
            <v>DOT-OST-2002-11446</v>
          </cell>
          <cell r="K97">
            <v>45566</v>
          </cell>
          <cell r="L97">
            <v>47026</v>
          </cell>
          <cell r="M97" t="str">
            <v>MG</v>
          </cell>
          <cell r="N97" t="str">
            <v>2024-7-3</v>
          </cell>
          <cell r="O97" t="str">
            <v>CLT</v>
          </cell>
          <cell r="P97" t="str">
            <v>ERJ-135</v>
          </cell>
          <cell r="Q97">
            <v>30</v>
          </cell>
          <cell r="R97">
            <v>2</v>
          </cell>
          <cell r="S97" t="str">
            <v>12 AEAS</v>
          </cell>
          <cell r="T97" t="str">
            <v>T</v>
          </cell>
          <cell r="U97">
            <v>5297</v>
          </cell>
          <cell r="V97">
            <v>313</v>
          </cell>
          <cell r="W97">
            <v>8.461661341853036</v>
          </cell>
          <cell r="X97">
            <v>2371850</v>
          </cell>
          <cell r="Y97">
            <v>447.77232395695677</v>
          </cell>
          <cell r="Z97">
            <v>7236</v>
          </cell>
          <cell r="AA97">
            <v>313</v>
          </cell>
          <cell r="AB97">
            <v>11.559105431309904</v>
          </cell>
          <cell r="AC97">
            <v>2197800</v>
          </cell>
          <cell r="AD97">
            <v>303.73134328358208</v>
          </cell>
          <cell r="AE97">
            <v>7173</v>
          </cell>
          <cell r="AF97">
            <v>313</v>
          </cell>
          <cell r="AG97">
            <v>11.458466453674122</v>
          </cell>
          <cell r="AH97">
            <v>2311200</v>
          </cell>
          <cell r="AI97">
            <v>322.20828105395231</v>
          </cell>
          <cell r="AJ97">
            <v>7318</v>
          </cell>
          <cell r="AK97">
            <v>313</v>
          </cell>
          <cell r="AL97">
            <v>11.690095846645367</v>
          </cell>
          <cell r="AM97">
            <v>2563219</v>
          </cell>
          <cell r="AN97">
            <v>350.26223011751847</v>
          </cell>
          <cell r="AO97" t="str">
            <v>Altoona, PA</v>
          </cell>
          <cell r="AP97">
            <v>4153</v>
          </cell>
          <cell r="AQ97">
            <v>313</v>
          </cell>
          <cell r="AR97">
            <v>6.6341853035143767</v>
          </cell>
          <cell r="AS97">
            <v>2564651</v>
          </cell>
          <cell r="AT97">
            <v>617.541777028654</v>
          </cell>
          <cell r="AU97">
            <v>6787</v>
          </cell>
          <cell r="AV97">
            <v>313</v>
          </cell>
          <cell r="AW97">
            <v>10.841853035143769</v>
          </cell>
          <cell r="AX97">
            <v>2637827</v>
          </cell>
          <cell r="AY97">
            <v>388.65875939295711</v>
          </cell>
          <cell r="AZ97">
            <v>9992</v>
          </cell>
          <cell r="BA97">
            <v>313</v>
          </cell>
          <cell r="BB97">
            <v>15.961661341853036</v>
          </cell>
          <cell r="BC97">
            <v>3335206</v>
          </cell>
          <cell r="BD97">
            <v>333.78763010408329</v>
          </cell>
          <cell r="BE97" t="e">
            <v>#REF!</v>
          </cell>
          <cell r="BF97" t="e">
            <v>#REF!</v>
          </cell>
          <cell r="BG97" t="e">
            <v>#REF!</v>
          </cell>
          <cell r="BH97" t="e">
            <v>#REF!</v>
          </cell>
          <cell r="BI97" t="e">
            <v>#REF!</v>
          </cell>
          <cell r="BJ97" t="str">
            <v>AOO</v>
          </cell>
        </row>
        <row r="98">
          <cell r="D98" t="str">
            <v>Mayaguez</v>
          </cell>
          <cell r="E98">
            <v>1905812</v>
          </cell>
          <cell r="F98" t="str">
            <v xml:space="preserve">Rate increases every May </v>
          </cell>
          <cell r="G98">
            <v>0.97</v>
          </cell>
          <cell r="H98">
            <v>1964754.6391752579</v>
          </cell>
          <cell r="I98" t="str">
            <v>Cape Air</v>
          </cell>
          <cell r="J98" t="str">
            <v>DOT-OST-2004-19622</v>
          </cell>
          <cell r="K98">
            <v>44317</v>
          </cell>
          <cell r="L98">
            <v>46142</v>
          </cell>
          <cell r="M98" t="str">
            <v>MM</v>
          </cell>
          <cell r="N98" t="str">
            <v>2021-3-22</v>
          </cell>
          <cell r="O98" t="str">
            <v>SJU</v>
          </cell>
          <cell r="P98" t="str">
            <v>C402/T12/BNI</v>
          </cell>
          <cell r="Q98">
            <v>9</v>
          </cell>
          <cell r="R98">
            <v>4</v>
          </cell>
          <cell r="S98">
            <v>28</v>
          </cell>
          <cell r="T98" t="str">
            <v>T</v>
          </cell>
          <cell r="U98">
            <v>10411</v>
          </cell>
          <cell r="V98">
            <v>313</v>
          </cell>
          <cell r="W98">
            <v>16.630990415335464</v>
          </cell>
          <cell r="X98">
            <v>1288357</v>
          </cell>
          <cell r="Y98">
            <v>123.74959177792719</v>
          </cell>
          <cell r="Z98">
            <v>11517</v>
          </cell>
          <cell r="AA98">
            <v>292.28571428571428</v>
          </cell>
          <cell r="AB98">
            <v>19.701612903225808</v>
          </cell>
          <cell r="AC98">
            <v>1508331</v>
          </cell>
          <cell r="AD98">
            <v>130.96561604584528</v>
          </cell>
          <cell r="AE98">
            <v>12660</v>
          </cell>
          <cell r="AF98">
            <v>312</v>
          </cell>
          <cell r="AG98">
            <v>20.28846153846154</v>
          </cell>
          <cell r="AH98">
            <v>1561894</v>
          </cell>
          <cell r="AI98">
            <v>123.37235387045814</v>
          </cell>
          <cell r="AJ98">
            <v>13974</v>
          </cell>
          <cell r="AK98">
            <v>313</v>
          </cell>
          <cell r="AL98">
            <v>22.322683706070286</v>
          </cell>
          <cell r="AM98">
            <v>1604039</v>
          </cell>
          <cell r="AN98">
            <v>114.78739086875626</v>
          </cell>
          <cell r="AO98" t="str">
            <v>Mayaguez, PR</v>
          </cell>
          <cell r="AP98">
            <v>10115</v>
          </cell>
          <cell r="AQ98">
            <v>313</v>
          </cell>
          <cell r="AR98">
            <v>16.158146964856229</v>
          </cell>
          <cell r="AS98">
            <v>1674536</v>
          </cell>
          <cell r="AT98">
            <v>165.54977755808207</v>
          </cell>
          <cell r="AU98">
            <v>11057</v>
          </cell>
          <cell r="AV98">
            <v>313</v>
          </cell>
          <cell r="AW98">
            <v>17.662939297124602</v>
          </cell>
          <cell r="AX98" t="str">
            <v>N/A</v>
          </cell>
          <cell r="AY98" t="str">
            <v>N/A</v>
          </cell>
          <cell r="BA98">
            <v>313</v>
          </cell>
          <cell r="BD98" t="str">
            <v>n/a</v>
          </cell>
          <cell r="BE98" t="e">
            <v>#REF!</v>
          </cell>
          <cell r="BF98" t="e">
            <v>#REF!</v>
          </cell>
          <cell r="BJ98" t="str">
            <v>MAZ</v>
          </cell>
        </row>
        <row r="99">
          <cell r="D99" t="str">
            <v>Aberdeen</v>
          </cell>
          <cell r="E99">
            <v>4227249</v>
          </cell>
          <cell r="F99" t="str">
            <v>Rate increases each March</v>
          </cell>
          <cell r="G99">
            <v>0.97</v>
          </cell>
          <cell r="H99">
            <v>4357988.6597938146</v>
          </cell>
          <cell r="I99" t="str">
            <v>SkyWest</v>
          </cell>
          <cell r="J99" t="str">
            <v>DOT-OST-2011-0137</v>
          </cell>
          <cell r="K99">
            <v>45717</v>
          </cell>
          <cell r="L99">
            <v>47177</v>
          </cell>
          <cell r="M99" t="str">
            <v>MM</v>
          </cell>
          <cell r="N99" t="str">
            <v>2025-1-8</v>
          </cell>
          <cell r="O99" t="str">
            <v>MSP</v>
          </cell>
          <cell r="P99" t="str">
            <v>CRJ550/700/900</v>
          </cell>
          <cell r="Q99" t="str">
            <v>50/65/76</v>
          </cell>
          <cell r="R99">
            <v>2</v>
          </cell>
          <cell r="S99">
            <v>14</v>
          </cell>
          <cell r="T99" t="str">
            <v>T</v>
          </cell>
          <cell r="U99">
            <v>53174</v>
          </cell>
          <cell r="V99">
            <v>313</v>
          </cell>
          <cell r="W99">
            <v>84.942492012779553</v>
          </cell>
          <cell r="X99">
            <v>1054369</v>
          </cell>
          <cell r="Y99">
            <v>19.828656862376349</v>
          </cell>
          <cell r="Z99">
            <v>53642</v>
          </cell>
          <cell r="AA99">
            <v>313</v>
          </cell>
          <cell r="AB99">
            <v>85.690095846645363</v>
          </cell>
          <cell r="AC99">
            <v>1047607</v>
          </cell>
          <cell r="AD99">
            <v>19.52960366876701</v>
          </cell>
          <cell r="AE99">
            <v>54129</v>
          </cell>
          <cell r="AF99">
            <v>313</v>
          </cell>
          <cell r="AG99">
            <v>86.468051118210866</v>
          </cell>
          <cell r="AH99">
            <v>1251974</v>
          </cell>
          <cell r="AI99">
            <v>23.129450017550667</v>
          </cell>
          <cell r="AJ99">
            <v>56906</v>
          </cell>
          <cell r="AK99">
            <v>313</v>
          </cell>
          <cell r="AL99">
            <v>90.904153354632584</v>
          </cell>
          <cell r="AM99">
            <v>1391846</v>
          </cell>
          <cell r="AN99">
            <v>24.458686254525006</v>
          </cell>
          <cell r="AO99" t="str">
            <v>Aberdeen, SD</v>
          </cell>
          <cell r="AP99">
            <v>35476</v>
          </cell>
          <cell r="AQ99">
            <v>313</v>
          </cell>
          <cell r="AR99">
            <v>56.670926517571885</v>
          </cell>
          <cell r="AS99">
            <v>1299782</v>
          </cell>
          <cell r="AT99">
            <v>36.638347051527795</v>
          </cell>
          <cell r="AU99">
            <v>38671</v>
          </cell>
          <cell r="AV99">
            <v>313</v>
          </cell>
          <cell r="AW99">
            <v>61.774760383386578</v>
          </cell>
          <cell r="AX99">
            <v>1342280</v>
          </cell>
          <cell r="AY99">
            <v>34.710247989449456</v>
          </cell>
          <cell r="AZ99">
            <v>46906</v>
          </cell>
          <cell r="BA99">
            <v>313</v>
          </cell>
          <cell r="BB99">
            <v>74.929712460063897</v>
          </cell>
          <cell r="BC99">
            <v>2483088</v>
          </cell>
          <cell r="BD99">
            <v>52.937534643755598</v>
          </cell>
          <cell r="BE99" t="e">
            <v>#REF!</v>
          </cell>
          <cell r="BF99" t="e">
            <v>#REF!</v>
          </cell>
          <cell r="BG99" t="e">
            <v>#REF!</v>
          </cell>
          <cell r="BH99" t="e">
            <v>#REF!</v>
          </cell>
          <cell r="BI99" t="e">
            <v>#REF!</v>
          </cell>
          <cell r="BJ99" t="str">
            <v>ABR</v>
          </cell>
        </row>
        <row r="100">
          <cell r="D100" t="str">
            <v>Pierre</v>
          </cell>
          <cell r="E100">
            <v>5481736</v>
          </cell>
          <cell r="F100" t="str">
            <v>Subsidy increase each June</v>
          </cell>
          <cell r="G100">
            <v>0.97</v>
          </cell>
          <cell r="H100">
            <v>5651274.2268041242</v>
          </cell>
          <cell r="I100" t="str">
            <v>SkyWest</v>
          </cell>
          <cell r="J100" t="str">
            <v>DOT-OST-2011-0138</v>
          </cell>
          <cell r="K100">
            <v>45809</v>
          </cell>
          <cell r="L100">
            <v>47269</v>
          </cell>
          <cell r="M100" t="str">
            <v>MG</v>
          </cell>
          <cell r="N100" t="str">
            <v>2025-4-1</v>
          </cell>
          <cell r="O100" t="str">
            <v>DEN</v>
          </cell>
          <cell r="P100" t="str">
            <v>CRJ-200</v>
          </cell>
          <cell r="Q100">
            <v>50</v>
          </cell>
          <cell r="R100">
            <v>2</v>
          </cell>
          <cell r="S100">
            <v>12</v>
          </cell>
          <cell r="T100" t="str">
            <v>T</v>
          </cell>
          <cell r="U100">
            <v>1591</v>
          </cell>
          <cell r="V100">
            <v>40</v>
          </cell>
          <cell r="W100">
            <v>19.887499999999999</v>
          </cell>
          <cell r="X100">
            <v>606636</v>
          </cell>
          <cell r="Y100">
            <v>381.29226901319925</v>
          </cell>
          <cell r="Z100">
            <v>22135</v>
          </cell>
          <cell r="AA100">
            <v>313</v>
          </cell>
          <cell r="AB100">
            <v>35.359424920127793</v>
          </cell>
          <cell r="AC100">
            <v>4444348</v>
          </cell>
          <cell r="AD100">
            <v>200.78373616444546</v>
          </cell>
          <cell r="AE100">
            <v>67446</v>
          </cell>
          <cell r="AF100">
            <v>313</v>
          </cell>
          <cell r="AG100">
            <v>107.74121405750799</v>
          </cell>
          <cell r="AH100">
            <v>4545873</v>
          </cell>
          <cell r="AI100">
            <v>67.400186816119557</v>
          </cell>
          <cell r="AJ100">
            <v>29730</v>
          </cell>
          <cell r="AK100">
            <v>248</v>
          </cell>
          <cell r="AL100">
            <v>59.939516129032256</v>
          </cell>
          <cell r="AM100">
            <v>3083146</v>
          </cell>
          <cell r="AN100">
            <v>103.70487722838884</v>
          </cell>
          <cell r="AO100" t="str">
            <v>Pierre, SD</v>
          </cell>
          <cell r="AP100">
            <v>21770</v>
          </cell>
          <cell r="AQ100">
            <v>313</v>
          </cell>
          <cell r="AR100">
            <v>34.776357827476041</v>
          </cell>
          <cell r="AS100">
            <v>3516450</v>
          </cell>
          <cell r="AT100">
            <v>161.52733118971062</v>
          </cell>
          <cell r="AU100">
            <v>26688</v>
          </cell>
          <cell r="AV100">
            <v>313</v>
          </cell>
          <cell r="AW100">
            <v>42.632587859424923</v>
          </cell>
          <cell r="AX100">
            <v>3390835</v>
          </cell>
          <cell r="AY100">
            <v>127.05466876498801</v>
          </cell>
          <cell r="AZ100">
            <v>37634</v>
          </cell>
          <cell r="BA100">
            <v>313</v>
          </cell>
          <cell r="BB100">
            <v>60.118210862619812</v>
          </cell>
          <cell r="BC100">
            <v>3087649</v>
          </cell>
          <cell r="BD100">
            <v>82.044135622043896</v>
          </cell>
          <cell r="BE100" t="e">
            <v>#REF!</v>
          </cell>
          <cell r="BF100" t="e">
            <v>#REF!</v>
          </cell>
          <cell r="BG100" t="e">
            <v>#REF!</v>
          </cell>
          <cell r="BH100" t="e">
            <v>#REF!</v>
          </cell>
          <cell r="BI100" t="e">
            <v>#REF!</v>
          </cell>
          <cell r="BJ100" t="str">
            <v>PIR</v>
          </cell>
        </row>
        <row r="101">
          <cell r="D101" t="str">
            <v>Watertown (SD)</v>
          </cell>
          <cell r="E101">
            <v>6301661</v>
          </cell>
          <cell r="F101" t="str">
            <v>Subsidy increase each June (ASP: 2025-4-6)</v>
          </cell>
          <cell r="G101">
            <v>0.97</v>
          </cell>
          <cell r="H101">
            <v>6496557.7319587627</v>
          </cell>
          <cell r="I101" t="str">
            <v>SkyWest</v>
          </cell>
          <cell r="J101" t="str">
            <v>DOT-OST-2001-10644</v>
          </cell>
          <cell r="K101">
            <v>45809</v>
          </cell>
          <cell r="L101">
            <v>47269</v>
          </cell>
          <cell r="M101" t="str">
            <v>MG</v>
          </cell>
          <cell r="N101" t="str">
            <v>2025-4-1</v>
          </cell>
          <cell r="O101" t="str">
            <v>DEN/MSP</v>
          </cell>
          <cell r="P101" t="str">
            <v>CRJ-200</v>
          </cell>
          <cell r="Q101">
            <v>50</v>
          </cell>
          <cell r="R101">
            <v>2</v>
          </cell>
          <cell r="S101">
            <v>12</v>
          </cell>
          <cell r="T101" t="str">
            <v>T</v>
          </cell>
          <cell r="U101">
            <v>1575</v>
          </cell>
          <cell r="V101">
            <v>40</v>
          </cell>
          <cell r="W101">
            <v>19.6875</v>
          </cell>
          <cell r="X101">
            <v>304220</v>
          </cell>
          <cell r="Y101">
            <v>193.15555555555557</v>
          </cell>
          <cell r="Z101">
            <v>18340</v>
          </cell>
          <cell r="AA101">
            <v>313</v>
          </cell>
          <cell r="AB101">
            <v>29.297124600638977</v>
          </cell>
          <cell r="AC101">
            <v>2225072</v>
          </cell>
          <cell r="AD101">
            <v>121.32344601962923</v>
          </cell>
          <cell r="AE101">
            <v>25339</v>
          </cell>
          <cell r="AF101">
            <v>313</v>
          </cell>
          <cell r="AG101">
            <v>40.477635782747605</v>
          </cell>
          <cell r="AH101">
            <v>2272801</v>
          </cell>
          <cell r="AI101">
            <v>89.695765420892698</v>
          </cell>
          <cell r="AJ101">
            <v>17910</v>
          </cell>
          <cell r="AK101">
            <v>248</v>
          </cell>
          <cell r="AL101">
            <v>36.108870967741936</v>
          </cell>
          <cell r="AM101">
            <v>2221701</v>
          </cell>
          <cell r="AN101">
            <v>124.04807370184254</v>
          </cell>
          <cell r="AO101" t="str">
            <v>Watertown, SD</v>
          </cell>
          <cell r="AP101">
            <v>19825</v>
          </cell>
          <cell r="AQ101">
            <v>313</v>
          </cell>
          <cell r="AR101">
            <v>31.669329073482427</v>
          </cell>
          <cell r="AS101">
            <v>3151764</v>
          </cell>
          <cell r="AT101">
            <v>158.9792686002522</v>
          </cell>
          <cell r="AU101">
            <v>27577</v>
          </cell>
          <cell r="AV101">
            <v>313</v>
          </cell>
          <cell r="AW101">
            <v>44.052715654952074</v>
          </cell>
          <cell r="AX101">
            <v>3053565</v>
          </cell>
          <cell r="AY101">
            <v>110.72868694926932</v>
          </cell>
          <cell r="AZ101">
            <v>37160</v>
          </cell>
          <cell r="BA101">
            <v>313</v>
          </cell>
          <cell r="BB101">
            <v>59.361022364217256</v>
          </cell>
          <cell r="BC101">
            <v>2884502</v>
          </cell>
          <cell r="BD101">
            <v>77.623842841765338</v>
          </cell>
          <cell r="BE101" t="e">
            <v>#REF!</v>
          </cell>
          <cell r="BF101" t="e">
            <v>#REF!</v>
          </cell>
          <cell r="BG101" t="e">
            <v>#REF!</v>
          </cell>
          <cell r="BH101" t="e">
            <v>#REF!</v>
          </cell>
          <cell r="BI101" t="e">
            <v>#REF!</v>
          </cell>
          <cell r="BJ101" t="str">
            <v>ATY</v>
          </cell>
        </row>
        <row r="102">
          <cell r="D102" t="str">
            <v>Jackson</v>
          </cell>
          <cell r="E102">
            <v>7954117</v>
          </cell>
          <cell r="F102" t="str">
            <v>Rate increases every December</v>
          </cell>
          <cell r="G102">
            <v>0.97</v>
          </cell>
          <cell r="H102">
            <v>8200120.6185567016</v>
          </cell>
          <cell r="I102" t="str">
            <v>Key Lime Air</v>
          </cell>
          <cell r="J102" t="str">
            <v>DOT-OST-2000-7857</v>
          </cell>
          <cell r="K102">
            <v>45627</v>
          </cell>
          <cell r="L102">
            <v>47087</v>
          </cell>
          <cell r="M102" t="str">
            <v>SF</v>
          </cell>
          <cell r="N102" t="str">
            <v>2024-8-4</v>
          </cell>
          <cell r="O102" t="str">
            <v>ATL</v>
          </cell>
          <cell r="P102" t="str">
            <v>Dornier 328/EMB145</v>
          </cell>
          <cell r="Q102" t="str">
            <v>30/50</v>
          </cell>
          <cell r="R102">
            <v>6</v>
          </cell>
          <cell r="S102">
            <v>12</v>
          </cell>
          <cell r="T102" t="str">
            <v>T</v>
          </cell>
          <cell r="U102">
            <v>6457</v>
          </cell>
          <cell r="V102">
            <v>313</v>
          </cell>
          <cell r="W102">
            <v>10.314696485623003</v>
          </cell>
          <cell r="X102">
            <v>2054950</v>
          </cell>
          <cell r="Y102">
            <v>318.25150998915905</v>
          </cell>
          <cell r="Z102">
            <v>7565</v>
          </cell>
          <cell r="AA102">
            <v>313</v>
          </cell>
          <cell r="AB102">
            <v>12.084664536741213</v>
          </cell>
          <cell r="AC102">
            <v>2035012</v>
          </cell>
          <cell r="AD102">
            <v>269.00356906807667</v>
          </cell>
          <cell r="AE102">
            <v>10515</v>
          </cell>
          <cell r="AF102">
            <v>313</v>
          </cell>
          <cell r="AG102">
            <v>16.797124600638977</v>
          </cell>
          <cell r="AH102">
            <v>1916928</v>
          </cell>
          <cell r="AI102">
            <v>182.30413694721827</v>
          </cell>
          <cell r="AJ102">
            <v>11259</v>
          </cell>
          <cell r="AK102">
            <v>313</v>
          </cell>
          <cell r="AL102">
            <v>17.985623003194888</v>
          </cell>
          <cell r="AM102">
            <v>1918976</v>
          </cell>
          <cell r="AN102">
            <v>170.43929301003641</v>
          </cell>
          <cell r="AO102" t="str">
            <v>Jackson, TN</v>
          </cell>
          <cell r="AP102">
            <v>5617</v>
          </cell>
          <cell r="AQ102">
            <v>313</v>
          </cell>
          <cell r="AR102">
            <v>8.9728434504792336</v>
          </cell>
          <cell r="AS102">
            <v>1878016</v>
          </cell>
          <cell r="AT102">
            <v>334.34502403418196</v>
          </cell>
          <cell r="AU102">
            <v>5431</v>
          </cell>
          <cell r="AV102">
            <v>313</v>
          </cell>
          <cell r="AW102">
            <v>8.6757188498402549</v>
          </cell>
          <cell r="AX102">
            <v>1870096</v>
          </cell>
          <cell r="AY102">
            <v>344.33732277665257</v>
          </cell>
          <cell r="AZ102">
            <v>5630</v>
          </cell>
          <cell r="BA102">
            <v>313</v>
          </cell>
          <cell r="BB102">
            <v>8.9936102236421718</v>
          </cell>
          <cell r="BC102">
            <v>2257841</v>
          </cell>
          <cell r="BD102">
            <v>401.0374777975133</v>
          </cell>
          <cell r="BE102" t="e">
            <v>#REF!</v>
          </cell>
          <cell r="BF102" t="e">
            <v>#REF!</v>
          </cell>
          <cell r="BG102" t="e">
            <v>#REF!</v>
          </cell>
          <cell r="BH102" t="e">
            <v>#REF!</v>
          </cell>
          <cell r="BI102" t="e">
            <v>#REF!</v>
          </cell>
          <cell r="BJ102" t="str">
            <v>MKL</v>
          </cell>
        </row>
        <row r="103">
          <cell r="D103" t="str">
            <v>Victoria</v>
          </cell>
          <cell r="E103">
            <v>6372951</v>
          </cell>
          <cell r="F103" t="str">
            <v>Rate increases each March</v>
          </cell>
          <cell r="G103">
            <v>0.97</v>
          </cell>
          <cell r="H103">
            <v>6570052.5773195876</v>
          </cell>
          <cell r="I103" t="str">
            <v>SkyWest</v>
          </cell>
          <cell r="J103" t="str">
            <v>DOT-OST-2005-20454</v>
          </cell>
          <cell r="K103">
            <v>45352</v>
          </cell>
          <cell r="L103">
            <v>46446</v>
          </cell>
          <cell r="M103" t="str">
            <v>MM</v>
          </cell>
          <cell r="N103" t="str">
            <v>2024-1-13</v>
          </cell>
          <cell r="O103" t="str">
            <v>IAH</v>
          </cell>
          <cell r="P103" t="str">
            <v>CRJ-200</v>
          </cell>
          <cell r="Q103">
            <v>50</v>
          </cell>
          <cell r="R103">
            <v>2</v>
          </cell>
          <cell r="S103">
            <v>12</v>
          </cell>
          <cell r="T103" t="str">
            <v>T</v>
          </cell>
          <cell r="U103">
            <v>4253</v>
          </cell>
          <cell r="V103">
            <v>313</v>
          </cell>
          <cell r="W103">
            <v>6.7939297124600637</v>
          </cell>
          <cell r="X103">
            <v>2288151</v>
          </cell>
          <cell r="Y103">
            <v>538.00869974135901</v>
          </cell>
          <cell r="Z103">
            <v>6236</v>
          </cell>
          <cell r="AA103">
            <v>313</v>
          </cell>
          <cell r="AB103">
            <v>9.961661341853036</v>
          </cell>
          <cell r="AC103">
            <v>2371698</v>
          </cell>
          <cell r="AD103">
            <v>380.32360487491979</v>
          </cell>
          <cell r="AE103">
            <v>4944</v>
          </cell>
          <cell r="AF103">
            <v>313</v>
          </cell>
          <cell r="AG103">
            <v>7.8977635782747599</v>
          </cell>
          <cell r="AH103">
            <v>2623644</v>
          </cell>
          <cell r="AI103">
            <v>530.67233009708741</v>
          </cell>
          <cell r="AJ103">
            <v>9199</v>
          </cell>
          <cell r="AK103">
            <v>313</v>
          </cell>
          <cell r="AL103">
            <v>14.694888178913738</v>
          </cell>
          <cell r="AM103">
            <v>2934891</v>
          </cell>
          <cell r="AN103">
            <v>319.04457006196327</v>
          </cell>
          <cell r="AO103" t="str">
            <v>Victoria, TX</v>
          </cell>
          <cell r="AP103">
            <v>7044</v>
          </cell>
          <cell r="AQ103">
            <v>313</v>
          </cell>
          <cell r="AR103">
            <v>11.252396166134185</v>
          </cell>
          <cell r="AS103">
            <v>3035611</v>
          </cell>
          <cell r="AT103">
            <v>430.94988642816583</v>
          </cell>
          <cell r="AU103">
            <v>9730</v>
          </cell>
          <cell r="AV103">
            <v>313</v>
          </cell>
          <cell r="AW103">
            <v>15.543130990415335</v>
          </cell>
          <cell r="AX103">
            <v>3319844</v>
          </cell>
          <cell r="AY103">
            <v>341.19671120246659</v>
          </cell>
          <cell r="AZ103">
            <v>14485</v>
          </cell>
          <cell r="BA103">
            <v>313</v>
          </cell>
          <cell r="BB103">
            <v>23.138977635782748</v>
          </cell>
          <cell r="BC103">
            <v>3247640</v>
          </cell>
          <cell r="BD103">
            <v>224.20711080428029</v>
          </cell>
          <cell r="BE103" t="e">
            <v>#REF!</v>
          </cell>
          <cell r="BF103" t="e">
            <v>#REF!</v>
          </cell>
          <cell r="BG103" t="e">
            <v>#REF!</v>
          </cell>
          <cell r="BH103" t="e">
            <v>#REF!</v>
          </cell>
          <cell r="BI103" t="e">
            <v>#REF!</v>
          </cell>
          <cell r="BJ103" t="str">
            <v>VCT</v>
          </cell>
        </row>
        <row r="104">
          <cell r="D104" t="str">
            <v>Moab</v>
          </cell>
          <cell r="E104">
            <v>6400957</v>
          </cell>
          <cell r="F104" t="str">
            <v>Rate increases Feb. 1, 2025 and Feb. 1, 2026</v>
          </cell>
          <cell r="G104">
            <v>1</v>
          </cell>
          <cell r="H104">
            <v>6656475</v>
          </cell>
          <cell r="I104" t="str">
            <v>AEAS/Contour**</v>
          </cell>
          <cell r="J104" t="str">
            <v>DOT-OST-1997-2827</v>
          </cell>
          <cell r="K104">
            <v>45323</v>
          </cell>
          <cell r="L104">
            <v>46295</v>
          </cell>
          <cell r="M104" t="str">
            <v>MR</v>
          </cell>
          <cell r="N104" t="str">
            <v>2023-10-1</v>
          </cell>
          <cell r="O104" t="str">
            <v>PHX</v>
          </cell>
          <cell r="P104" t="str">
            <v>ERJ-135</v>
          </cell>
          <cell r="Q104">
            <v>30</v>
          </cell>
          <cell r="R104">
            <v>2</v>
          </cell>
          <cell r="S104">
            <v>12</v>
          </cell>
          <cell r="T104" t="str">
            <v>T</v>
          </cell>
          <cell r="U104">
            <v>5124</v>
          </cell>
          <cell r="V104">
            <v>158</v>
          </cell>
          <cell r="W104">
            <v>16.215189873417721</v>
          </cell>
          <cell r="X104">
            <v>2211169</v>
          </cell>
          <cell r="Y104">
            <v>431.53181108508977</v>
          </cell>
          <cell r="Z104">
            <v>12480</v>
          </cell>
          <cell r="AA104">
            <v>313</v>
          </cell>
          <cell r="AB104">
            <v>19.936102236421725</v>
          </cell>
          <cell r="AC104">
            <v>4047614</v>
          </cell>
          <cell r="AD104">
            <v>324.32804487179487</v>
          </cell>
          <cell r="AE104">
            <v>15602</v>
          </cell>
          <cell r="AF104">
            <v>313</v>
          </cell>
          <cell r="AG104">
            <v>24.923322683706072</v>
          </cell>
          <cell r="AH104">
            <v>2140000</v>
          </cell>
          <cell r="AI104">
            <v>137.16190232021535</v>
          </cell>
          <cell r="AJ104">
            <v>32092</v>
          </cell>
          <cell r="AK104">
            <v>313</v>
          </cell>
          <cell r="AL104">
            <v>51.265175718849839</v>
          </cell>
          <cell r="AM104">
            <v>3032820</v>
          </cell>
          <cell r="AN104">
            <v>94.503926212140101</v>
          </cell>
          <cell r="AO104" t="str">
            <v>Moab, UT</v>
          </cell>
          <cell r="AP104">
            <v>18988</v>
          </cell>
          <cell r="AQ104">
            <v>313</v>
          </cell>
          <cell r="AR104">
            <v>30.332268370607029</v>
          </cell>
          <cell r="AS104">
            <v>2696320</v>
          </cell>
          <cell r="AT104">
            <v>142.00126395618284</v>
          </cell>
          <cell r="AU104">
            <v>32517</v>
          </cell>
          <cell r="AV104">
            <v>313</v>
          </cell>
          <cell r="AW104">
            <v>51.944089456869008</v>
          </cell>
          <cell r="AX104">
            <v>3123888</v>
          </cell>
          <cell r="AY104">
            <v>96.069379094012362</v>
          </cell>
          <cell r="AZ104">
            <v>38154</v>
          </cell>
          <cell r="BA104">
            <v>313</v>
          </cell>
          <cell r="BB104">
            <v>60.948881789137381</v>
          </cell>
          <cell r="BC104">
            <v>2930608</v>
          </cell>
          <cell r="BD104">
            <v>76.809980604916916</v>
          </cell>
          <cell r="BE104" t="e">
            <v>#REF!</v>
          </cell>
          <cell r="BF104" t="e">
            <v>#REF!</v>
          </cell>
          <cell r="BG104" t="e">
            <v>#REF!</v>
          </cell>
          <cell r="BH104" t="e">
            <v>#REF!</v>
          </cell>
          <cell r="BI104" t="e">
            <v>#REF!</v>
          </cell>
          <cell r="BJ104" t="str">
            <v>CNY</v>
          </cell>
        </row>
        <row r="105">
          <cell r="D105" t="str">
            <v>Vernal</v>
          </cell>
          <cell r="E105">
            <v>6913907</v>
          </cell>
          <cell r="F105" t="str">
            <v>Rate increases Feb. 1, 2025 and Feb. 1, 2026</v>
          </cell>
          <cell r="G105">
            <v>1</v>
          </cell>
          <cell r="H105">
            <v>7190463</v>
          </cell>
          <cell r="I105" t="str">
            <v>AEAS/Contour**</v>
          </cell>
          <cell r="J105" t="str">
            <v>DOT-OST-1997-2706</v>
          </cell>
          <cell r="K105">
            <v>45323</v>
          </cell>
          <cell r="L105">
            <v>46295</v>
          </cell>
          <cell r="M105" t="str">
            <v>MR</v>
          </cell>
          <cell r="N105" t="str">
            <v>2023-10-2</v>
          </cell>
          <cell r="O105" t="str">
            <v>PHX</v>
          </cell>
          <cell r="P105" t="str">
            <v>ERJ-135</v>
          </cell>
          <cell r="Q105">
            <v>30</v>
          </cell>
          <cell r="R105">
            <v>2</v>
          </cell>
          <cell r="S105">
            <v>12</v>
          </cell>
          <cell r="T105" t="str">
            <v>T</v>
          </cell>
          <cell r="U105">
            <v>4750</v>
          </cell>
          <cell r="V105">
            <v>158</v>
          </cell>
          <cell r="W105">
            <v>15.031645569620252</v>
          </cell>
          <cell r="X105">
            <v>1583235</v>
          </cell>
          <cell r="Y105">
            <v>333.31263157894739</v>
          </cell>
          <cell r="Z105">
            <v>12590</v>
          </cell>
          <cell r="AA105">
            <v>313</v>
          </cell>
          <cell r="AB105">
            <v>20.11182108626198</v>
          </cell>
          <cell r="AC105">
            <v>3336345</v>
          </cell>
          <cell r="AD105">
            <v>264.99960285941222</v>
          </cell>
          <cell r="AE105">
            <v>15071</v>
          </cell>
          <cell r="AF105">
            <v>210</v>
          </cell>
          <cell r="AG105">
            <v>35.883333333333333</v>
          </cell>
          <cell r="AH105">
            <v>3259047</v>
          </cell>
          <cell r="AI105">
            <v>216.2462344900803</v>
          </cell>
          <cell r="AJ105">
            <v>25073</v>
          </cell>
          <cell r="AK105">
            <v>313</v>
          </cell>
          <cell r="AL105">
            <v>40.052715654952074</v>
          </cell>
          <cell r="AM105">
            <v>3004138</v>
          </cell>
          <cell r="AN105">
            <v>119.81565827782875</v>
          </cell>
          <cell r="AO105" t="str">
            <v>Vernal, UT</v>
          </cell>
          <cell r="AP105">
            <v>14648</v>
          </cell>
          <cell r="AQ105">
            <v>313</v>
          </cell>
          <cell r="AR105">
            <v>23.399361022364218</v>
          </cell>
          <cell r="AS105">
            <v>2888624</v>
          </cell>
          <cell r="AT105">
            <v>197.20262151829601</v>
          </cell>
          <cell r="AU105">
            <v>16414</v>
          </cell>
          <cell r="AV105">
            <v>313</v>
          </cell>
          <cell r="AW105">
            <v>26.220447284345049</v>
          </cell>
          <cell r="AX105">
            <v>3072696</v>
          </cell>
          <cell r="AY105">
            <v>187.19970756671134</v>
          </cell>
          <cell r="AZ105">
            <v>21862</v>
          </cell>
          <cell r="BA105">
            <v>313</v>
          </cell>
          <cell r="BB105">
            <v>34.923322683706068</v>
          </cell>
          <cell r="BC105">
            <v>2784320</v>
          </cell>
          <cell r="BD105">
            <v>127.35888756746867</v>
          </cell>
          <cell r="BE105" t="e">
            <v>#REF!</v>
          </cell>
          <cell r="BF105" t="e">
            <v>#REF!</v>
          </cell>
          <cell r="BG105" t="e">
            <v>#REF!</v>
          </cell>
          <cell r="BH105" t="e">
            <v>#REF!</v>
          </cell>
          <cell r="BI105" t="e">
            <v>#REF!</v>
          </cell>
          <cell r="BJ105" t="str">
            <v>VEL</v>
          </cell>
        </row>
        <row r="106">
          <cell r="D106" t="str">
            <v>Cedar City</v>
          </cell>
          <cell r="E106">
            <v>6426743</v>
          </cell>
          <cell r="F106" t="str">
            <v>Rate increases each January</v>
          </cell>
          <cell r="G106">
            <v>0.97</v>
          </cell>
          <cell r="H106">
            <v>6625508.2474226803</v>
          </cell>
          <cell r="I106" t="str">
            <v>SkyWest</v>
          </cell>
          <cell r="J106" t="str">
            <v>DOT-OST-2003-16395</v>
          </cell>
          <cell r="K106">
            <v>45658</v>
          </cell>
          <cell r="L106">
            <v>46752</v>
          </cell>
          <cell r="M106" t="str">
            <v>MM</v>
          </cell>
          <cell r="N106" t="str">
            <v>2024-12-6</v>
          </cell>
          <cell r="O106" t="str">
            <v>SLC</v>
          </cell>
          <cell r="P106" t="str">
            <v>CRJ-550</v>
          </cell>
          <cell r="Q106">
            <v>50</v>
          </cell>
          <cell r="R106">
            <v>2</v>
          </cell>
          <cell r="S106">
            <v>12</v>
          </cell>
          <cell r="T106" t="str">
            <v>T</v>
          </cell>
          <cell r="U106">
            <v>26891</v>
          </cell>
          <cell r="V106">
            <v>313</v>
          </cell>
          <cell r="W106">
            <v>42.956869009584665</v>
          </cell>
          <cell r="X106">
            <v>2610261</v>
          </cell>
          <cell r="Y106">
            <v>97.068201256926116</v>
          </cell>
          <cell r="Z106">
            <v>28560</v>
          </cell>
          <cell r="AA106">
            <v>313</v>
          </cell>
          <cell r="AB106">
            <v>45.623003194888177</v>
          </cell>
          <cell r="AC106">
            <v>2682297</v>
          </cell>
          <cell r="AD106">
            <v>93.917962184873943</v>
          </cell>
          <cell r="AE106">
            <v>28180</v>
          </cell>
          <cell r="AF106">
            <v>313</v>
          </cell>
          <cell r="AG106">
            <v>45.015974440894567</v>
          </cell>
          <cell r="AH106">
            <v>2679330</v>
          </cell>
          <cell r="AI106">
            <v>95.079134137686296</v>
          </cell>
          <cell r="AJ106">
            <v>45258</v>
          </cell>
          <cell r="AK106">
            <v>313</v>
          </cell>
          <cell r="AL106">
            <v>72.29712460063898</v>
          </cell>
          <cell r="AM106">
            <v>2698508</v>
          </cell>
          <cell r="AN106">
            <v>59.624994476114722</v>
          </cell>
          <cell r="AO106" t="str">
            <v>Cedar City, UT</v>
          </cell>
          <cell r="AP106">
            <v>15604</v>
          </cell>
          <cell r="AQ106">
            <v>313</v>
          </cell>
          <cell r="AR106">
            <v>24.926517571884983</v>
          </cell>
          <cell r="AS106">
            <v>1743474</v>
          </cell>
          <cell r="AT106">
            <v>111.73250448602923</v>
          </cell>
          <cell r="AU106">
            <v>20196</v>
          </cell>
          <cell r="AV106">
            <v>313</v>
          </cell>
          <cell r="AW106">
            <v>32.261980830670929</v>
          </cell>
          <cell r="AX106">
            <v>2633750</v>
          </cell>
          <cell r="AY106">
            <v>130.40948702713408</v>
          </cell>
          <cell r="AZ106">
            <v>24679</v>
          </cell>
          <cell r="BA106">
            <v>313</v>
          </cell>
          <cell r="BB106">
            <v>39.423322683706068</v>
          </cell>
          <cell r="BC106">
            <v>2571128</v>
          </cell>
          <cell r="BD106">
            <v>104.18282750516633</v>
          </cell>
          <cell r="BE106" t="e">
            <v>#REF!</v>
          </cell>
          <cell r="BF106" t="e">
            <v>#REF!</v>
          </cell>
          <cell r="BG106" t="e">
            <v>#REF!</v>
          </cell>
          <cell r="BH106" t="e">
            <v>#REF!</v>
          </cell>
          <cell r="BI106" t="e">
            <v>#REF!</v>
          </cell>
          <cell r="BJ106" t="str">
            <v>CDC</v>
          </cell>
        </row>
        <row r="107">
          <cell r="D107" t="str">
            <v>Staunton</v>
          </cell>
          <cell r="E107">
            <v>6199671</v>
          </cell>
          <cell r="F107" t="str">
            <v>Order 2025-9-14</v>
          </cell>
          <cell r="G107">
            <v>0.99</v>
          </cell>
          <cell r="H107">
            <v>6262293.9393939395</v>
          </cell>
          <cell r="I107" t="str">
            <v>Contour</v>
          </cell>
          <cell r="J107" t="str">
            <v>DOT-OST-2002-11378</v>
          </cell>
          <cell r="K107">
            <v>44866</v>
          </cell>
          <cell r="L107">
            <v>45961</v>
          </cell>
          <cell r="M107" t="str">
            <v>SF</v>
          </cell>
          <cell r="N107" t="str">
            <v>2022-8-32</v>
          </cell>
          <cell r="O107" t="str">
            <v>CLT</v>
          </cell>
          <cell r="P107" t="str">
            <v>ERJ-135</v>
          </cell>
          <cell r="Q107">
            <v>30</v>
          </cell>
          <cell r="R107">
            <v>2</v>
          </cell>
          <cell r="S107">
            <v>12</v>
          </cell>
          <cell r="T107" t="str">
            <v>T</v>
          </cell>
          <cell r="U107">
            <v>10512</v>
          </cell>
          <cell r="V107">
            <v>313</v>
          </cell>
          <cell r="W107">
            <v>16.792332268370608</v>
          </cell>
          <cell r="X107">
            <v>1891380</v>
          </cell>
          <cell r="Y107">
            <v>179.92579908675799</v>
          </cell>
          <cell r="Z107">
            <v>12013</v>
          </cell>
          <cell r="AA107">
            <v>313</v>
          </cell>
          <cell r="AB107">
            <v>19.190095846645367</v>
          </cell>
          <cell r="AC107">
            <v>3155684.5</v>
          </cell>
          <cell r="AD107">
            <v>262.68912844418549</v>
          </cell>
          <cell r="AE107">
            <v>15884</v>
          </cell>
          <cell r="AF107">
            <v>313</v>
          </cell>
          <cell r="AG107">
            <v>25.373801916932909</v>
          </cell>
          <cell r="AH107">
            <v>3052356</v>
          </cell>
          <cell r="AI107">
            <v>192.16544950893982</v>
          </cell>
          <cell r="AJ107">
            <v>32272</v>
          </cell>
          <cell r="AK107">
            <v>313</v>
          </cell>
          <cell r="AL107">
            <v>51.552715654952074</v>
          </cell>
          <cell r="AM107">
            <v>3046515</v>
          </cell>
          <cell r="AN107">
            <v>94.401183688646498</v>
          </cell>
          <cell r="AO107" t="str">
            <v>Staunton, VA</v>
          </cell>
          <cell r="AP107">
            <v>19027</v>
          </cell>
          <cell r="AQ107">
            <v>313</v>
          </cell>
          <cell r="AR107">
            <v>30.394568690095845</v>
          </cell>
          <cell r="AS107">
            <v>3061350</v>
          </cell>
          <cell r="AT107">
            <v>160.89504388500552</v>
          </cell>
          <cell r="AU107">
            <v>20085</v>
          </cell>
          <cell r="AV107">
            <v>313</v>
          </cell>
          <cell r="AW107">
            <v>32.084664536741215</v>
          </cell>
          <cell r="AX107">
            <v>3339826</v>
          </cell>
          <cell r="AY107">
            <v>166.28459049041572</v>
          </cell>
          <cell r="AZ107">
            <v>23636</v>
          </cell>
          <cell r="BA107">
            <v>313</v>
          </cell>
          <cell r="BB107">
            <v>37.757188498402556</v>
          </cell>
          <cell r="BC107">
            <v>3582216</v>
          </cell>
          <cell r="BD107">
            <v>151.55762396344559</v>
          </cell>
          <cell r="BE107" t="e">
            <v>#REF!</v>
          </cell>
          <cell r="BF107" t="e">
            <v>#REF!</v>
          </cell>
          <cell r="BG107" t="e">
            <v>#REF!</v>
          </cell>
          <cell r="BH107" t="e">
            <v>#REF!</v>
          </cell>
          <cell r="BI107" t="e">
            <v>#REF!</v>
          </cell>
          <cell r="BJ107" t="str">
            <v>SHD</v>
          </cell>
        </row>
        <row r="108">
          <cell r="D108" t="str">
            <v>Rutland</v>
          </cell>
          <cell r="E108">
            <v>2745857</v>
          </cell>
          <cell r="F108" t="str">
            <v>Rate increases every November</v>
          </cell>
          <cell r="G108">
            <v>0.93</v>
          </cell>
          <cell r="H108">
            <v>2952534.4086021502</v>
          </cell>
          <cell r="I108" t="str">
            <v>Cape Air</v>
          </cell>
          <cell r="J108" t="str">
            <v>DOT-OST-2005-21681</v>
          </cell>
          <cell r="K108">
            <v>45231</v>
          </cell>
          <cell r="L108">
            <v>46691</v>
          </cell>
          <cell r="M108" t="str">
            <v>MM</v>
          </cell>
          <cell r="N108" t="str">
            <v>2023-8-14</v>
          </cell>
          <cell r="O108" t="str">
            <v>BOS</v>
          </cell>
          <cell r="P108" t="str">
            <v>C-402/Tecnam</v>
          </cell>
          <cell r="Q108">
            <v>9</v>
          </cell>
          <cell r="R108">
            <v>3</v>
          </cell>
          <cell r="S108">
            <v>21</v>
          </cell>
          <cell r="T108" t="str">
            <v>T</v>
          </cell>
          <cell r="U108">
            <v>10244</v>
          </cell>
          <cell r="V108">
            <v>313</v>
          </cell>
          <cell r="W108">
            <v>16.364217252396166</v>
          </cell>
          <cell r="X108">
            <v>1355583</v>
          </cell>
          <cell r="Y108">
            <v>132.32946114798906</v>
          </cell>
          <cell r="Z108">
            <v>9825</v>
          </cell>
          <cell r="AA108">
            <v>313</v>
          </cell>
          <cell r="AB108">
            <v>15.694888178913738</v>
          </cell>
          <cell r="AC108">
            <v>1324767</v>
          </cell>
          <cell r="AD108">
            <v>134.83633587786261</v>
          </cell>
          <cell r="AE108">
            <v>11148</v>
          </cell>
          <cell r="AF108">
            <v>313</v>
          </cell>
          <cell r="AG108">
            <v>17.808306709265175</v>
          </cell>
          <cell r="AH108">
            <v>1646787</v>
          </cell>
          <cell r="AI108">
            <v>147.72039827771798</v>
          </cell>
          <cell r="AJ108">
            <v>10970</v>
          </cell>
          <cell r="AK108">
            <v>313</v>
          </cell>
          <cell r="AL108">
            <v>17.523961661341854</v>
          </cell>
          <cell r="AM108">
            <v>1716490</v>
          </cell>
          <cell r="AN108">
            <v>156.47128532360983</v>
          </cell>
          <cell r="AO108" t="str">
            <v>Rutland, VT</v>
          </cell>
          <cell r="AP108">
            <v>5541</v>
          </cell>
          <cell r="AQ108">
            <v>313</v>
          </cell>
          <cell r="AR108">
            <v>8.8514376996805115</v>
          </cell>
          <cell r="AS108">
            <v>1757046</v>
          </cell>
          <cell r="AT108">
            <v>317.09907958852193</v>
          </cell>
          <cell r="AU108">
            <v>7161</v>
          </cell>
          <cell r="AV108">
            <v>313</v>
          </cell>
          <cell r="AW108">
            <v>11.439297124600639</v>
          </cell>
          <cell r="AX108">
            <v>1798530</v>
          </cell>
          <cell r="AY108">
            <v>251.15626309174695</v>
          </cell>
          <cell r="AZ108">
            <v>10717</v>
          </cell>
          <cell r="BA108">
            <v>313</v>
          </cell>
          <cell r="BB108">
            <v>17.119808306709267</v>
          </cell>
          <cell r="BC108">
            <v>1894727</v>
          </cell>
          <cell r="BD108">
            <v>176.79639824577774</v>
          </cell>
          <cell r="BE108" t="e">
            <v>#REF!</v>
          </cell>
          <cell r="BF108" t="e">
            <v>#REF!</v>
          </cell>
          <cell r="BG108" t="e">
            <v>#REF!</v>
          </cell>
          <cell r="BH108" t="e">
            <v>#REF!</v>
          </cell>
          <cell r="BI108" t="e">
            <v>#REF!</v>
          </cell>
          <cell r="BJ108" t="str">
            <v>RUT</v>
          </cell>
        </row>
        <row r="109">
          <cell r="D109" t="str">
            <v>Rhinelander</v>
          </cell>
          <cell r="E109">
            <v>6766729</v>
          </cell>
          <cell r="F109" t="str">
            <v>Rate increases Feb. 1, 2025</v>
          </cell>
          <cell r="G109">
            <v>0.98699999999999999</v>
          </cell>
          <cell r="H109">
            <v>6855855.1165146912</v>
          </cell>
          <cell r="I109" t="str">
            <v>SkyWest</v>
          </cell>
          <cell r="J109" t="str">
            <v>DOT-OST-2011-0109</v>
          </cell>
          <cell r="K109">
            <v>45323</v>
          </cell>
          <cell r="L109">
            <v>46053</v>
          </cell>
          <cell r="M109" t="str">
            <v>MM</v>
          </cell>
          <cell r="N109" t="str">
            <v>2023-12-17</v>
          </cell>
          <cell r="O109" t="str">
            <v>MSP</v>
          </cell>
          <cell r="P109" t="str">
            <v>CRJ550/700/900</v>
          </cell>
          <cell r="Q109" t="str">
            <v>50/65/76</v>
          </cell>
          <cell r="R109">
            <v>2</v>
          </cell>
          <cell r="S109">
            <v>14</v>
          </cell>
          <cell r="T109" t="str">
            <v>T</v>
          </cell>
          <cell r="U109">
            <v>43046</v>
          </cell>
          <cell r="V109">
            <v>313</v>
          </cell>
          <cell r="W109">
            <v>68.763578274760377</v>
          </cell>
          <cell r="X109">
            <v>2083650</v>
          </cell>
          <cell r="Y109">
            <v>48.405194443153839</v>
          </cell>
          <cell r="Z109">
            <v>44937</v>
          </cell>
          <cell r="AA109">
            <v>313</v>
          </cell>
          <cell r="AB109">
            <v>71.784345047923324</v>
          </cell>
          <cell r="AC109">
            <v>1799075</v>
          </cell>
          <cell r="AD109">
            <v>40.035494136235172</v>
          </cell>
          <cell r="AE109">
            <v>47305</v>
          </cell>
          <cell r="AF109">
            <v>313</v>
          </cell>
          <cell r="AG109">
            <v>75.567092651757193</v>
          </cell>
          <cell r="AH109">
            <v>1695812</v>
          </cell>
          <cell r="AI109">
            <v>35.848472677306837</v>
          </cell>
          <cell r="AJ109">
            <v>53533</v>
          </cell>
          <cell r="AK109">
            <v>313</v>
          </cell>
          <cell r="AL109">
            <v>85.515974440894567</v>
          </cell>
          <cell r="AM109">
            <v>2105921</v>
          </cell>
          <cell r="AN109">
            <v>39.338744325929802</v>
          </cell>
          <cell r="AO109" t="str">
            <v>Rhinelander, WI</v>
          </cell>
          <cell r="AP109">
            <v>32603</v>
          </cell>
          <cell r="AQ109">
            <v>313</v>
          </cell>
          <cell r="AR109">
            <v>52.081469648562297</v>
          </cell>
          <cell r="AS109">
            <v>2214445</v>
          </cell>
          <cell r="AT109">
            <v>67.92151029046407</v>
          </cell>
          <cell r="AU109">
            <v>47998</v>
          </cell>
          <cell r="AV109">
            <v>313</v>
          </cell>
          <cell r="AW109">
            <v>76.674121405750796</v>
          </cell>
          <cell r="AX109">
            <v>2515620</v>
          </cell>
          <cell r="AY109">
            <v>52.410933788907869</v>
          </cell>
          <cell r="AZ109">
            <v>43896</v>
          </cell>
          <cell r="BA109">
            <v>313</v>
          </cell>
          <cell r="BB109">
            <v>70.121405750798715</v>
          </cell>
          <cell r="BC109">
            <v>2573208</v>
          </cell>
          <cell r="BD109">
            <v>58.620557681793329</v>
          </cell>
          <cell r="BE109" t="e">
            <v>#REF!</v>
          </cell>
          <cell r="BF109" t="e">
            <v>#REF!</v>
          </cell>
          <cell r="BG109" t="e">
            <v>#REF!</v>
          </cell>
          <cell r="BH109" t="e">
            <v>#REF!</v>
          </cell>
          <cell r="BI109" t="e">
            <v>#REF!</v>
          </cell>
          <cell r="BJ109" t="str">
            <v>RHI</v>
          </cell>
        </row>
        <row r="110">
          <cell r="D110" t="str">
            <v>Eau Claire</v>
          </cell>
          <cell r="E110">
            <v>5906038</v>
          </cell>
          <cell r="F110" t="str">
            <v>Order 2024-9-5; Rate increase each December</v>
          </cell>
          <cell r="G110">
            <v>0.97</v>
          </cell>
          <cell r="H110">
            <v>6088698.969072165</v>
          </cell>
          <cell r="I110" t="str">
            <v>SkyWest</v>
          </cell>
          <cell r="J110" t="str">
            <v>DOT-OST-2009-0306</v>
          </cell>
          <cell r="K110">
            <v>45627</v>
          </cell>
          <cell r="L110">
            <v>46721</v>
          </cell>
          <cell r="M110" t="str">
            <v>SF</v>
          </cell>
          <cell r="N110" t="str">
            <v>2024-9-5</v>
          </cell>
          <cell r="O110" t="str">
            <v>ORD</v>
          </cell>
          <cell r="P110" t="str">
            <v>CRJ-200</v>
          </cell>
          <cell r="Q110">
            <v>50</v>
          </cell>
          <cell r="R110">
            <v>2</v>
          </cell>
          <cell r="S110">
            <v>12</v>
          </cell>
          <cell r="T110" t="str">
            <v>T</v>
          </cell>
          <cell r="U110">
            <v>36404</v>
          </cell>
          <cell r="V110">
            <v>313</v>
          </cell>
          <cell r="W110">
            <v>58.153354632587856</v>
          </cell>
          <cell r="X110">
            <v>1988732</v>
          </cell>
          <cell r="Y110">
            <v>54.629491264696185</v>
          </cell>
          <cell r="Z110">
            <v>41203</v>
          </cell>
          <cell r="AA110">
            <v>313</v>
          </cell>
          <cell r="AB110">
            <v>65.819488817891369</v>
          </cell>
          <cell r="AC110">
            <v>2200588</v>
          </cell>
          <cell r="AD110">
            <v>53.408441132927216</v>
          </cell>
          <cell r="AE110">
            <v>41692</v>
          </cell>
          <cell r="AF110">
            <v>313</v>
          </cell>
          <cell r="AG110">
            <v>66.600638977635782</v>
          </cell>
          <cell r="AH110">
            <v>2346800</v>
          </cell>
          <cell r="AI110">
            <v>56.288976302408138</v>
          </cell>
          <cell r="AJ110">
            <v>43936</v>
          </cell>
          <cell r="AK110">
            <v>313</v>
          </cell>
          <cell r="AL110">
            <v>70.185303514376997</v>
          </cell>
          <cell r="AM110">
            <v>2397076</v>
          </cell>
          <cell r="AN110">
            <v>54.558357611070647</v>
          </cell>
          <cell r="AO110" t="str">
            <v>Eau Claire, WI</v>
          </cell>
          <cell r="AP110">
            <v>25480</v>
          </cell>
          <cell r="AQ110">
            <v>313</v>
          </cell>
          <cell r="AR110">
            <v>40.70287539936102</v>
          </cell>
          <cell r="AS110">
            <v>2329228</v>
          </cell>
          <cell r="AT110">
            <v>91.413971742543168</v>
          </cell>
          <cell r="AU110">
            <v>30807</v>
          </cell>
          <cell r="AV110">
            <v>313</v>
          </cell>
          <cell r="AW110">
            <v>49.212460063897765</v>
          </cell>
          <cell r="AX110">
            <v>2491722</v>
          </cell>
          <cell r="AY110">
            <v>80.881682734443473</v>
          </cell>
          <cell r="AZ110">
            <v>37538</v>
          </cell>
          <cell r="BA110">
            <v>313</v>
          </cell>
          <cell r="BB110">
            <v>59.964856230031948</v>
          </cell>
          <cell r="BC110">
            <v>2358585</v>
          </cell>
          <cell r="BD110">
            <v>62.831930310618574</v>
          </cell>
          <cell r="BE110" t="e">
            <v>#REF!</v>
          </cell>
          <cell r="BF110" t="e">
            <v>#REF!</v>
          </cell>
          <cell r="BG110" t="e">
            <v>#REF!</v>
          </cell>
          <cell r="BH110" t="e">
            <v>#REF!</v>
          </cell>
          <cell r="BI110" t="e">
            <v>#REF!</v>
          </cell>
          <cell r="BJ110" t="str">
            <v>EAU</v>
          </cell>
        </row>
        <row r="111">
          <cell r="D111" t="str">
            <v>Beckley</v>
          </cell>
          <cell r="E111">
            <v>5974095</v>
          </cell>
          <cell r="F111" t="str">
            <v>Rate increases every October</v>
          </cell>
          <cell r="G111">
            <v>0.97</v>
          </cell>
          <cell r="H111">
            <v>6158860.8247422678</v>
          </cell>
          <cell r="I111" t="str">
            <v>Contour</v>
          </cell>
          <cell r="J111" t="str">
            <v>DOT-OST-1997-2761</v>
          </cell>
          <cell r="K111">
            <v>45931</v>
          </cell>
          <cell r="L111">
            <v>47391</v>
          </cell>
          <cell r="M111" t="str">
            <v>MR</v>
          </cell>
          <cell r="N111" t="str">
            <v>2025-9-20</v>
          </cell>
          <cell r="O111" t="str">
            <v>CLT</v>
          </cell>
          <cell r="P111" t="str">
            <v>ERJ-135</v>
          </cell>
          <cell r="Q111">
            <v>30</v>
          </cell>
          <cell r="R111">
            <v>2</v>
          </cell>
          <cell r="S111">
            <v>12</v>
          </cell>
          <cell r="T111" t="str">
            <v>T</v>
          </cell>
          <cell r="U111">
            <v>3807</v>
          </cell>
          <cell r="V111">
            <v>313</v>
          </cell>
          <cell r="W111">
            <v>6.0814696485623001</v>
          </cell>
          <cell r="X111">
            <v>2471805</v>
          </cell>
          <cell r="Y111">
            <v>649.27895981087465</v>
          </cell>
          <cell r="Z111">
            <v>3817</v>
          </cell>
          <cell r="AA111">
            <v>313</v>
          </cell>
          <cell r="AB111">
            <v>6.0974440894568689</v>
          </cell>
          <cell r="AC111">
            <v>1602862</v>
          </cell>
          <cell r="AD111">
            <v>419.92716793293164</v>
          </cell>
          <cell r="AE111">
            <v>3738</v>
          </cell>
          <cell r="AF111">
            <v>313</v>
          </cell>
          <cell r="AG111">
            <v>5.9712460063897765</v>
          </cell>
          <cell r="AH111">
            <v>2261136</v>
          </cell>
          <cell r="AI111">
            <v>604.90529695024077</v>
          </cell>
          <cell r="AJ111">
            <v>14031</v>
          </cell>
          <cell r="AK111">
            <v>313</v>
          </cell>
          <cell r="AL111">
            <v>22.41373801916933</v>
          </cell>
          <cell r="AM111">
            <v>2360296</v>
          </cell>
          <cell r="AN111">
            <v>168.22008409949399</v>
          </cell>
          <cell r="AO111" t="str">
            <v>Beckley, WV</v>
          </cell>
          <cell r="AP111">
            <v>12447</v>
          </cell>
          <cell r="AQ111">
            <v>313</v>
          </cell>
          <cell r="AR111">
            <v>19.883386581469647</v>
          </cell>
          <cell r="AS111">
            <v>2738736</v>
          </cell>
          <cell r="AT111">
            <v>220.03181489515546</v>
          </cell>
          <cell r="AU111">
            <v>19092</v>
          </cell>
          <cell r="AV111">
            <v>313</v>
          </cell>
          <cell r="AW111">
            <v>30.498402555910545</v>
          </cell>
          <cell r="AX111">
            <v>2834832</v>
          </cell>
          <cell r="AY111">
            <v>148.48271527341294</v>
          </cell>
          <cell r="AZ111">
            <v>11556</v>
          </cell>
          <cell r="BA111">
            <v>313</v>
          </cell>
          <cell r="BB111">
            <v>18.460063897763579</v>
          </cell>
          <cell r="BC111">
            <v>2638056</v>
          </cell>
          <cell r="BD111">
            <v>228.28452751817238</v>
          </cell>
          <cell r="BE111" t="e">
            <v>#REF!</v>
          </cell>
          <cell r="BF111" t="e">
            <v>#REF!</v>
          </cell>
          <cell r="BG111" t="e">
            <v>#REF!</v>
          </cell>
          <cell r="BH111" t="e">
            <v>#REF!</v>
          </cell>
          <cell r="BI111" t="e">
            <v>#REF!</v>
          </cell>
          <cell r="BJ111" t="str">
            <v>BKW</v>
          </cell>
        </row>
        <row r="112">
          <cell r="D112" t="str">
            <v>Parkersburg</v>
          </cell>
          <cell r="E112">
            <v>6161370</v>
          </cell>
          <cell r="F112" t="str">
            <v>Order 2025-9-9, Contour Interim Rate</v>
          </cell>
          <cell r="G112">
            <v>0.97</v>
          </cell>
          <cell r="H112">
            <v>6351927.8350515468</v>
          </cell>
          <cell r="I112" t="str">
            <v>Contour</v>
          </cell>
          <cell r="J112" t="str">
            <v>DOT-OST-2005-20734</v>
          </cell>
          <cell r="K112">
            <v>45931</v>
          </cell>
          <cell r="L112">
            <v>46142</v>
          </cell>
          <cell r="M112" t="str">
            <v>SF</v>
          </cell>
          <cell r="N112" t="str">
            <v>2025-9-9</v>
          </cell>
          <cell r="O112" t="str">
            <v>CLT</v>
          </cell>
          <cell r="P112" t="str">
            <v>ERJ-135</v>
          </cell>
          <cell r="Q112">
            <v>30</v>
          </cell>
          <cell r="R112">
            <v>2</v>
          </cell>
          <cell r="S112">
            <v>12</v>
          </cell>
          <cell r="T112" t="str">
            <v>T</v>
          </cell>
          <cell r="U112">
            <v>8434</v>
          </cell>
          <cell r="V112">
            <v>313</v>
          </cell>
          <cell r="W112">
            <v>13.472843450479234</v>
          </cell>
          <cell r="X112">
            <v>3420872</v>
          </cell>
          <cell r="Y112">
            <v>405.60493241640978</v>
          </cell>
          <cell r="Z112">
            <v>9215</v>
          </cell>
          <cell r="AA112">
            <v>313</v>
          </cell>
          <cell r="AB112">
            <v>14.720447284345047</v>
          </cell>
          <cell r="AC112">
            <v>1545375</v>
          </cell>
          <cell r="AD112">
            <v>167.70211611502984</v>
          </cell>
          <cell r="AE112">
            <v>7316</v>
          </cell>
          <cell r="AF112">
            <v>313</v>
          </cell>
          <cell r="AG112">
            <v>11.686900958466454</v>
          </cell>
          <cell r="AH112">
            <v>1764105</v>
          </cell>
          <cell r="AI112">
            <v>241.12971569163477</v>
          </cell>
          <cell r="AJ112">
            <v>7804</v>
          </cell>
          <cell r="AK112">
            <v>313</v>
          </cell>
          <cell r="AL112">
            <v>12.466453674121405</v>
          </cell>
          <cell r="AM112">
            <v>1831019</v>
          </cell>
          <cell r="AN112">
            <v>234.62570476678627</v>
          </cell>
          <cell r="AO112" t="str">
            <v>Parkersburg, WV</v>
          </cell>
          <cell r="AP112">
            <v>7435</v>
          </cell>
          <cell r="AQ112">
            <v>313</v>
          </cell>
          <cell r="AR112">
            <v>11.876996805111821</v>
          </cell>
          <cell r="AS112">
            <v>1979142</v>
          </cell>
          <cell r="AT112">
            <v>266.19260255548085</v>
          </cell>
          <cell r="AU112">
            <v>11388</v>
          </cell>
          <cell r="AV112">
            <v>313</v>
          </cell>
          <cell r="AW112">
            <v>18.191693290734825</v>
          </cell>
          <cell r="AX112">
            <v>2158750</v>
          </cell>
          <cell r="AY112">
            <v>189.56357569371269</v>
          </cell>
          <cell r="AZ112">
            <v>7340</v>
          </cell>
          <cell r="BA112">
            <v>313</v>
          </cell>
          <cell r="BB112">
            <v>11.725239616613418</v>
          </cell>
          <cell r="BC112">
            <v>2086216</v>
          </cell>
          <cell r="BD112">
            <v>284.22561307901907</v>
          </cell>
          <cell r="BE112" t="e">
            <v>#REF!</v>
          </cell>
          <cell r="BF112" t="e">
            <v>#REF!</v>
          </cell>
          <cell r="BG112" t="e">
            <v>#REF!</v>
          </cell>
          <cell r="BH112" t="e">
            <v>#REF!</v>
          </cell>
          <cell r="BI112" t="e">
            <v>#REF!</v>
          </cell>
          <cell r="BJ112" t="str">
            <v>PKB</v>
          </cell>
        </row>
        <row r="113">
          <cell r="D113" t="str">
            <v>Greenbrier/Lewisburg</v>
          </cell>
          <cell r="E113">
            <v>6836602</v>
          </cell>
          <cell r="F113" t="str">
            <v>Order 2025-9-14</v>
          </cell>
          <cell r="G113">
            <v>0.99</v>
          </cell>
          <cell r="H113">
            <v>6905658.5858585862</v>
          </cell>
          <cell r="I113" t="str">
            <v>Contour</v>
          </cell>
          <cell r="J113" t="str">
            <v>DOT-OST-2003-15553</v>
          </cell>
          <cell r="K113">
            <v>44866</v>
          </cell>
          <cell r="L113">
            <v>45961</v>
          </cell>
          <cell r="M113" t="str">
            <v>SF</v>
          </cell>
          <cell r="N113" t="str">
            <v>2022-8-31</v>
          </cell>
          <cell r="O113" t="str">
            <v>CLT/ORD</v>
          </cell>
          <cell r="P113" t="str">
            <v>ERJ-135</v>
          </cell>
          <cell r="Q113">
            <v>30</v>
          </cell>
          <cell r="R113">
            <v>2</v>
          </cell>
          <cell r="S113">
            <v>12</v>
          </cell>
          <cell r="T113" t="str">
            <v>T</v>
          </cell>
          <cell r="U113">
            <v>9023</v>
          </cell>
          <cell r="V113">
            <v>313</v>
          </cell>
          <cell r="W113">
            <v>14.41373801916933</v>
          </cell>
          <cell r="X113">
            <v>3507888</v>
          </cell>
          <cell r="Y113">
            <v>388.7718053862352</v>
          </cell>
          <cell r="Z113">
            <v>9006</v>
          </cell>
          <cell r="AA113">
            <v>313</v>
          </cell>
          <cell r="AB113">
            <v>14.386581469648561</v>
          </cell>
          <cell r="AC113">
            <v>4083728.5</v>
          </cell>
          <cell r="AD113">
            <v>453.44531423495448</v>
          </cell>
          <cell r="AE113">
            <v>15483</v>
          </cell>
          <cell r="AF113">
            <v>313</v>
          </cell>
          <cell r="AG113">
            <v>24.733226837060702</v>
          </cell>
          <cell r="AH113">
            <v>3886512</v>
          </cell>
          <cell r="AI113">
            <v>251.0180197636117</v>
          </cell>
          <cell r="AJ113">
            <v>24531</v>
          </cell>
          <cell r="AK113">
            <v>313</v>
          </cell>
          <cell r="AL113">
            <v>39.186900958466452</v>
          </cell>
          <cell r="AM113">
            <v>4138022</v>
          </cell>
          <cell r="AN113">
            <v>168.68541845012433</v>
          </cell>
          <cell r="AO113" t="str">
            <v>Greenbrier/Lewisburg, WV</v>
          </cell>
          <cell r="AP113">
            <v>11993</v>
          </cell>
          <cell r="AQ113">
            <v>313</v>
          </cell>
          <cell r="AR113">
            <v>19.158146964856229</v>
          </cell>
          <cell r="AS113">
            <v>3576456</v>
          </cell>
          <cell r="AT113">
            <v>298.21195697490202</v>
          </cell>
          <cell r="AU113">
            <v>17892</v>
          </cell>
          <cell r="AV113">
            <v>313</v>
          </cell>
          <cell r="AW113">
            <v>28.581469648562301</v>
          </cell>
          <cell r="AX113">
            <v>4002870</v>
          </cell>
          <cell r="AY113">
            <v>223.72401073105297</v>
          </cell>
          <cell r="AZ113">
            <v>21253</v>
          </cell>
          <cell r="BA113">
            <v>313</v>
          </cell>
          <cell r="BB113">
            <v>33.950479233226837</v>
          </cell>
          <cell r="BC113">
            <v>4386964</v>
          </cell>
          <cell r="BD113">
            <v>206.4162235919635</v>
          </cell>
          <cell r="BE113" t="e">
            <v>#REF!</v>
          </cell>
          <cell r="BF113" t="e">
            <v>#REF!</v>
          </cell>
          <cell r="BG113" t="e">
            <v>#REF!</v>
          </cell>
          <cell r="BH113" t="e">
            <v>#REF!</v>
          </cell>
          <cell r="BI113" t="e">
            <v>#REF!</v>
          </cell>
          <cell r="BJ113" t="str">
            <v>LWB</v>
          </cell>
        </row>
        <row r="114">
          <cell r="D114" t="str">
            <v>Clarksburg</v>
          </cell>
          <cell r="E114">
            <v>6310516</v>
          </cell>
          <cell r="F114" t="str">
            <v>Rate increases every December</v>
          </cell>
          <cell r="G114">
            <v>0.99</v>
          </cell>
          <cell r="H114">
            <v>6374258.5858585862</v>
          </cell>
          <cell r="I114" t="str">
            <v>Contour</v>
          </cell>
          <cell r="J114" t="str">
            <v>DOT-OST-2005-20736</v>
          </cell>
          <cell r="K114">
            <v>44896</v>
          </cell>
          <cell r="L114">
            <v>45991</v>
          </cell>
          <cell r="M114" t="str">
            <v>SF</v>
          </cell>
          <cell r="N114" t="str">
            <v>2022-8-24</v>
          </cell>
          <cell r="O114" t="str">
            <v>CLT</v>
          </cell>
          <cell r="P114" t="str">
            <v>ERJ-135</v>
          </cell>
          <cell r="Q114">
            <v>30</v>
          </cell>
          <cell r="R114">
            <v>2</v>
          </cell>
          <cell r="S114">
            <v>12</v>
          </cell>
          <cell r="T114" t="str">
            <v>T</v>
          </cell>
          <cell r="U114">
            <v>9041</v>
          </cell>
          <cell r="V114">
            <v>313</v>
          </cell>
          <cell r="W114">
            <v>14.442492012779553</v>
          </cell>
          <cell r="X114">
            <v>2305224</v>
          </cell>
          <cell r="Y114">
            <v>254.97444972901226</v>
          </cell>
          <cell r="Z114">
            <v>4045</v>
          </cell>
          <cell r="AA114">
            <v>178.28571428571428</v>
          </cell>
          <cell r="AB114">
            <v>11.344150641025642</v>
          </cell>
          <cell r="AC114">
            <v>807816</v>
          </cell>
          <cell r="AD114">
            <v>199.70729295426452</v>
          </cell>
          <cell r="AE114">
            <v>26590</v>
          </cell>
          <cell r="AF114">
            <v>286</v>
          </cell>
          <cell r="AG114">
            <v>46.486013986013987</v>
          </cell>
          <cell r="AH114">
            <v>2627037</v>
          </cell>
          <cell r="AI114">
            <v>98.797931553215491</v>
          </cell>
          <cell r="AJ114">
            <v>38274</v>
          </cell>
          <cell r="AK114">
            <v>313</v>
          </cell>
          <cell r="AL114">
            <v>61.140575079872207</v>
          </cell>
          <cell r="AM114">
            <v>2876454</v>
          </cell>
          <cell r="AN114">
            <v>75.154256153002038</v>
          </cell>
          <cell r="AO114" t="str">
            <v>Clarksburg/Fairmont, WV</v>
          </cell>
          <cell r="AP114">
            <v>18942</v>
          </cell>
          <cell r="AQ114">
            <v>313</v>
          </cell>
          <cell r="AR114">
            <v>30.258785942492011</v>
          </cell>
          <cell r="AS114">
            <v>2871467</v>
          </cell>
          <cell r="AT114">
            <v>151.59259845845213</v>
          </cell>
          <cell r="AU114">
            <v>21976</v>
          </cell>
          <cell r="AV114">
            <v>313</v>
          </cell>
          <cell r="AW114">
            <v>35.105431309904155</v>
          </cell>
          <cell r="AX114">
            <v>2854383</v>
          </cell>
          <cell r="AY114">
            <v>129.8863760465963</v>
          </cell>
          <cell r="AZ114">
            <v>29424</v>
          </cell>
          <cell r="BA114">
            <v>313</v>
          </cell>
          <cell r="BB114">
            <v>47.003194888178911</v>
          </cell>
          <cell r="BC114">
            <v>3965460</v>
          </cell>
          <cell r="BD114">
            <v>134.76957585644371</v>
          </cell>
          <cell r="BE114" t="e">
            <v>#REF!</v>
          </cell>
          <cell r="BF114" t="e">
            <v>#REF!</v>
          </cell>
          <cell r="BG114" t="e">
            <v>#REF!</v>
          </cell>
          <cell r="BH114" t="e">
            <v>#REF!</v>
          </cell>
          <cell r="BI114" t="e">
            <v>#REF!</v>
          </cell>
          <cell r="BJ114" t="str">
            <v>CKB</v>
          </cell>
        </row>
        <row r="115">
          <cell r="D115" t="str">
            <v>Morgantown</v>
          </cell>
          <cell r="E115">
            <v>5992164</v>
          </cell>
          <cell r="F115" t="str">
            <v>Rate increases every Nov. 1; Order 2024-9-18</v>
          </cell>
          <cell r="G115">
            <v>0.97</v>
          </cell>
          <cell r="H115">
            <v>6177488.6597938146</v>
          </cell>
          <cell r="I115" t="str">
            <v>SkyWest</v>
          </cell>
          <cell r="J115" t="str">
            <v>DOT-OST-2005-20735</v>
          </cell>
          <cell r="K115">
            <v>45597</v>
          </cell>
          <cell r="L115">
            <v>46691</v>
          </cell>
          <cell r="M115" t="str">
            <v>SF</v>
          </cell>
          <cell r="N115" t="str">
            <v>2024-9-18</v>
          </cell>
          <cell r="O115" t="str">
            <v>IAD/ORD</v>
          </cell>
          <cell r="P115" t="str">
            <v>CRJ-200</v>
          </cell>
          <cell r="Q115">
            <v>50</v>
          </cell>
          <cell r="S115">
            <v>5</v>
          </cell>
          <cell r="T115" t="str">
            <v>T</v>
          </cell>
          <cell r="U115">
            <v>15009</v>
          </cell>
          <cell r="V115">
            <v>313</v>
          </cell>
          <cell r="W115">
            <v>23.976038338658146</v>
          </cell>
          <cell r="X115">
            <v>2342555</v>
          </cell>
          <cell r="Y115">
            <v>156.07668732094078</v>
          </cell>
          <cell r="Z115">
            <v>12241</v>
          </cell>
          <cell r="AA115">
            <v>313</v>
          </cell>
          <cell r="AB115">
            <v>19.554313099041533</v>
          </cell>
          <cell r="AC115">
            <v>2567505</v>
          </cell>
          <cell r="AD115">
            <v>209.74634425292052</v>
          </cell>
          <cell r="AE115">
            <v>10605</v>
          </cell>
          <cell r="AF115">
            <v>313</v>
          </cell>
          <cell r="AG115">
            <v>16.940894568690094</v>
          </cell>
          <cell r="AH115">
            <v>2988960</v>
          </cell>
          <cell r="AI115">
            <v>281.84441301272983</v>
          </cell>
          <cell r="AJ115">
            <v>12288</v>
          </cell>
          <cell r="AK115">
            <v>313</v>
          </cell>
          <cell r="AL115">
            <v>19.629392971246006</v>
          </cell>
          <cell r="AM115">
            <v>3167700</v>
          </cell>
          <cell r="AN115">
            <v>257.7880859375</v>
          </cell>
          <cell r="AO115" t="str">
            <v>Morgantown, WV</v>
          </cell>
          <cell r="AP115">
            <v>8207</v>
          </cell>
          <cell r="AQ115">
            <v>313</v>
          </cell>
          <cell r="AR115">
            <v>13.110223642172524</v>
          </cell>
          <cell r="AS115">
            <v>3183036</v>
          </cell>
          <cell r="AT115">
            <v>387.84403557938344</v>
          </cell>
          <cell r="AU115">
            <v>10773</v>
          </cell>
          <cell r="AV115">
            <v>313</v>
          </cell>
          <cell r="AW115">
            <v>17.209265175718851</v>
          </cell>
          <cell r="AX115">
            <v>3192680</v>
          </cell>
          <cell r="AY115">
            <v>296.35941706117143</v>
          </cell>
          <cell r="AZ115">
            <v>14168</v>
          </cell>
          <cell r="BA115">
            <v>313</v>
          </cell>
          <cell r="BB115">
            <v>22.63258785942492</v>
          </cell>
          <cell r="BC115">
            <v>3104156</v>
          </cell>
          <cell r="BD115">
            <v>219.09627329192546</v>
          </cell>
          <cell r="BE115" t="e">
            <v>#REF!</v>
          </cell>
          <cell r="BF115" t="e">
            <v>#REF!</v>
          </cell>
          <cell r="BG115" t="e">
            <v>#REF!</v>
          </cell>
          <cell r="BH115" t="e">
            <v>#REF!</v>
          </cell>
          <cell r="BI115" t="e">
            <v>#REF!</v>
          </cell>
          <cell r="BJ115" t="str">
            <v>MGW</v>
          </cell>
        </row>
        <row r="116">
          <cell r="D116" t="str">
            <v>Cody</v>
          </cell>
          <cell r="E116">
            <v>3703664</v>
          </cell>
          <cell r="F116" t="str">
            <v>No subsidy Jun-Sep; rate increases every June</v>
          </cell>
          <cell r="G116">
            <v>0.97</v>
          </cell>
          <cell r="H116">
            <v>3818210.3092783508</v>
          </cell>
          <cell r="I116" t="str">
            <v>SkyWest</v>
          </cell>
          <cell r="J116" t="str">
            <v>DOT-OST-2011-0121</v>
          </cell>
          <cell r="K116">
            <v>45444</v>
          </cell>
          <cell r="L116">
            <v>46538</v>
          </cell>
          <cell r="M116" t="str">
            <v>MM</v>
          </cell>
          <cell r="N116" t="str">
            <v>2024-5-12</v>
          </cell>
          <cell r="O116" t="str">
            <v>DEN</v>
          </cell>
          <cell r="P116" t="str">
            <v>CRJ-200</v>
          </cell>
          <cell r="Q116">
            <v>50</v>
          </cell>
          <cell r="R116">
            <v>2</v>
          </cell>
          <cell r="S116">
            <v>14</v>
          </cell>
          <cell r="T116" t="str">
            <v>T</v>
          </cell>
          <cell r="U116">
            <v>55370</v>
          </cell>
          <cell r="V116">
            <v>313</v>
          </cell>
          <cell r="W116">
            <v>88.450479233226844</v>
          </cell>
          <cell r="X116">
            <v>1085268</v>
          </cell>
          <cell r="Y116">
            <v>19.60028896514358</v>
          </cell>
          <cell r="Z116">
            <v>65043</v>
          </cell>
          <cell r="AA116">
            <v>313</v>
          </cell>
          <cell r="AB116">
            <v>103.90255591054313</v>
          </cell>
          <cell r="AC116">
            <v>929127</v>
          </cell>
          <cell r="AD116">
            <v>14.28481158618145</v>
          </cell>
          <cell r="AE116">
            <v>78495</v>
          </cell>
          <cell r="AF116">
            <v>313</v>
          </cell>
          <cell r="AG116">
            <v>125.39137380191693</v>
          </cell>
          <cell r="AH116">
            <v>866951</v>
          </cell>
          <cell r="AI116">
            <v>11.044665265303523</v>
          </cell>
          <cell r="AJ116">
            <v>79739</v>
          </cell>
          <cell r="AK116">
            <v>313</v>
          </cell>
          <cell r="AM116">
            <v>791190</v>
          </cell>
          <cell r="AO116" t="str">
            <v>Cody, WY</v>
          </cell>
          <cell r="AP116">
            <v>27874</v>
          </cell>
          <cell r="AQ116">
            <v>208</v>
          </cell>
          <cell r="AR116">
            <v>67.004807692307693</v>
          </cell>
          <cell r="AS116">
            <v>775272</v>
          </cell>
          <cell r="AT116">
            <v>27.813446222286</v>
          </cell>
          <cell r="AU116">
            <v>52763</v>
          </cell>
          <cell r="AV116">
            <v>208</v>
          </cell>
          <cell r="AW116">
            <v>126.83413461538461</v>
          </cell>
          <cell r="AX116">
            <v>739998</v>
          </cell>
          <cell r="AY116">
            <v>14.024941720523852</v>
          </cell>
          <cell r="AZ116">
            <v>75895</v>
          </cell>
          <cell r="BA116">
            <v>208</v>
          </cell>
          <cell r="BB116">
            <v>182.43990384615384</v>
          </cell>
          <cell r="BC116">
            <v>816732</v>
          </cell>
          <cell r="BD116">
            <v>10.761341326833124</v>
          </cell>
          <cell r="BE116" t="e">
            <v>#REF!</v>
          </cell>
          <cell r="BF116" t="e">
            <v>#REF!</v>
          </cell>
          <cell r="BG116" t="e">
            <v>#REF!</v>
          </cell>
          <cell r="BH116" t="e">
            <v>#REF!</v>
          </cell>
          <cell r="BI116" t="e">
            <v>#REF!</v>
          </cell>
          <cell r="BJ116" t="str">
            <v>COD</v>
          </cell>
        </row>
        <row r="117">
          <cell r="D117" t="str">
            <v>Laramie</v>
          </cell>
          <cell r="E117">
            <v>5406432</v>
          </cell>
          <cell r="F117" t="str">
            <v>Rate increases every Oct.</v>
          </cell>
          <cell r="G117">
            <v>0.97</v>
          </cell>
          <cell r="H117">
            <v>5573641.2371134022</v>
          </cell>
          <cell r="I117" t="str">
            <v>SkyWest</v>
          </cell>
          <cell r="J117" t="str">
            <v>DOT-OST-1997-2958</v>
          </cell>
          <cell r="K117">
            <v>45566</v>
          </cell>
          <cell r="L117">
            <v>46660</v>
          </cell>
          <cell r="M117" t="str">
            <v>MM</v>
          </cell>
          <cell r="N117" t="str">
            <v>2024-8-14</v>
          </cell>
          <cell r="O117" t="str">
            <v>DEN</v>
          </cell>
          <cell r="P117" t="str">
            <v>CRJ-200</v>
          </cell>
          <cell r="Q117">
            <v>50</v>
          </cell>
          <cell r="R117">
            <v>2</v>
          </cell>
          <cell r="S117">
            <v>12</v>
          </cell>
          <cell r="T117" t="str">
            <v>T</v>
          </cell>
          <cell r="U117">
            <v>29266</v>
          </cell>
          <cell r="V117">
            <v>313</v>
          </cell>
          <cell r="W117">
            <v>46.750798722044728</v>
          </cell>
          <cell r="X117">
            <v>2046800</v>
          </cell>
          <cell r="Y117">
            <v>69.937811795257289</v>
          </cell>
          <cell r="Z117">
            <v>28836</v>
          </cell>
          <cell r="AA117">
            <v>313</v>
          </cell>
          <cell r="AB117">
            <v>46.063897763578275</v>
          </cell>
          <cell r="AC117">
            <v>2174696</v>
          </cell>
          <cell r="AD117">
            <v>75.416007768067686</v>
          </cell>
          <cell r="AE117">
            <v>31354</v>
          </cell>
          <cell r="AF117">
            <v>313</v>
          </cell>
          <cell r="AG117">
            <v>50.08626198083067</v>
          </cell>
          <cell r="AH117">
            <v>2185400</v>
          </cell>
          <cell r="AI117">
            <v>69.700835619059774</v>
          </cell>
          <cell r="AJ117">
            <v>34376</v>
          </cell>
          <cell r="AK117">
            <v>313</v>
          </cell>
          <cell r="AL117">
            <v>54.91373801916933</v>
          </cell>
          <cell r="AM117">
            <v>2087424</v>
          </cell>
          <cell r="AN117">
            <v>60.723295322317895</v>
          </cell>
          <cell r="AO117" t="str">
            <v>Laramie, WY</v>
          </cell>
          <cell r="AP117">
            <v>22326</v>
          </cell>
          <cell r="AQ117">
            <v>313</v>
          </cell>
          <cell r="AR117">
            <v>35.664536741214057</v>
          </cell>
          <cell r="AS117">
            <v>1992384</v>
          </cell>
          <cell r="AT117">
            <v>89.240526740123627</v>
          </cell>
          <cell r="AU117">
            <v>25789</v>
          </cell>
          <cell r="AV117">
            <v>313</v>
          </cell>
          <cell r="AW117">
            <v>41.196485623003198</v>
          </cell>
          <cell r="AX117">
            <v>2241444</v>
          </cell>
          <cell r="AY117">
            <v>86.914731086897518</v>
          </cell>
          <cell r="AZ117">
            <v>31584</v>
          </cell>
          <cell r="BA117">
            <v>313</v>
          </cell>
          <cell r="BB117">
            <v>50.453674121405754</v>
          </cell>
          <cell r="BC117">
            <v>2121852</v>
          </cell>
          <cell r="BD117">
            <v>67.181231003039514</v>
          </cell>
          <cell r="BE117" t="e">
            <v>#REF!</v>
          </cell>
          <cell r="BF117" t="e">
            <v>#REF!</v>
          </cell>
          <cell r="BG117" t="e">
            <v>#REF!</v>
          </cell>
          <cell r="BH117" t="e">
            <v>#REF!</v>
          </cell>
          <cell r="BI117" t="e">
            <v>#REF!</v>
          </cell>
          <cell r="BJ117" t="str">
            <v>LAR</v>
          </cell>
        </row>
        <row r="118">
          <cell r="E118">
            <v>636785263</v>
          </cell>
          <cell r="H118">
            <v>652101685.38868392</v>
          </cell>
          <cell r="BE118" t="e">
            <v>#REF!</v>
          </cell>
          <cell r="BH118" t="e">
            <v>#REF!</v>
          </cell>
        </row>
        <row r="119">
          <cell r="G119" t="str">
            <v>Diff</v>
          </cell>
          <cell r="H119">
            <v>15316422.388683915</v>
          </cell>
        </row>
        <row r="120">
          <cell r="D120" t="str">
            <v>Adak</v>
          </cell>
          <cell r="E120">
            <v>3290418</v>
          </cell>
          <cell r="G120">
            <v>0.92</v>
          </cell>
          <cell r="H120">
            <v>3576541.3043478257</v>
          </cell>
          <cell r="I120" t="str">
            <v>Alaska Airlines</v>
          </cell>
          <cell r="J120" t="str">
            <v>DOT-OST-2000-8556</v>
          </cell>
          <cell r="K120">
            <v>45931</v>
          </cell>
          <cell r="L120">
            <v>46660</v>
          </cell>
          <cell r="M120" t="str">
            <v>MR</v>
          </cell>
          <cell r="N120" t="str">
            <v>2025-8-1</v>
          </cell>
          <cell r="O120" t="str">
            <v>ANC</v>
          </cell>
          <cell r="P120" t="str">
            <v>B-737</v>
          </cell>
          <cell r="Q120">
            <v>124</v>
          </cell>
          <cell r="S120">
            <v>2</v>
          </cell>
          <cell r="T120" t="str">
            <v>T</v>
          </cell>
          <cell r="BJ120" t="str">
            <v>ADK</v>
          </cell>
        </row>
        <row r="121">
          <cell r="D121" t="str">
            <v>Adak (freighter)</v>
          </cell>
          <cell r="E121">
            <v>454029</v>
          </cell>
          <cell r="G121">
            <v>1</v>
          </cell>
          <cell r="H121">
            <v>454029</v>
          </cell>
          <cell r="I121" t="str">
            <v>Alaska Airlines</v>
          </cell>
          <cell r="J121" t="str">
            <v>DOT-OST-2000-8556</v>
          </cell>
          <cell r="K121">
            <v>45931</v>
          </cell>
          <cell r="L121">
            <v>46660</v>
          </cell>
          <cell r="M121" t="str">
            <v>MR</v>
          </cell>
          <cell r="N121" t="str">
            <v>2025-8-1</v>
          </cell>
          <cell r="O121" t="str">
            <v>ANC</v>
          </cell>
          <cell r="P121" t="str">
            <v>B-737-700F</v>
          </cell>
          <cell r="Q121">
            <v>0</v>
          </cell>
          <cell r="S121" t="str">
            <v>24/year</v>
          </cell>
          <cell r="T121" t="str">
            <v>T</v>
          </cell>
          <cell r="BJ121" t="str">
            <v>ADK</v>
          </cell>
        </row>
        <row r="122">
          <cell r="D122" t="str">
            <v>Atka</v>
          </cell>
          <cell r="E122">
            <v>1522623</v>
          </cell>
          <cell r="F122" t="str">
            <v>Rate increases every October</v>
          </cell>
          <cell r="G122">
            <v>0.85</v>
          </cell>
          <cell r="H122">
            <v>1791321.1764705882</v>
          </cell>
          <cell r="I122" t="str">
            <v>Grant Aviation</v>
          </cell>
          <cell r="J122" t="str">
            <v>DOT-OST-1995-363</v>
          </cell>
          <cell r="K122">
            <v>44835</v>
          </cell>
          <cell r="L122">
            <v>45930</v>
          </cell>
          <cell r="M122" t="str">
            <v>VP</v>
          </cell>
          <cell r="N122" t="str">
            <v>2022-6-2</v>
          </cell>
          <cell r="O122" t="str">
            <v>DUT</v>
          </cell>
          <cell r="P122" t="str">
            <v>King Air 200</v>
          </cell>
          <cell r="Q122">
            <v>9</v>
          </cell>
          <cell r="S122">
            <v>3</v>
          </cell>
          <cell r="T122" t="str">
            <v>T</v>
          </cell>
          <cell r="BJ122" t="str">
            <v>AKB</v>
          </cell>
        </row>
        <row r="123">
          <cell r="D123" t="str">
            <v>Nikolski</v>
          </cell>
          <cell r="E123">
            <v>465730</v>
          </cell>
          <cell r="F123" t="str">
            <v>Rate increases every October</v>
          </cell>
          <cell r="G123">
            <v>0.85</v>
          </cell>
          <cell r="H123">
            <v>547917.6470588235</v>
          </cell>
          <cell r="I123" t="str">
            <v>Grant Aviation</v>
          </cell>
          <cell r="J123" t="str">
            <v>DOT-OST-1995-363</v>
          </cell>
          <cell r="K123">
            <v>44835</v>
          </cell>
          <cell r="L123">
            <v>45930</v>
          </cell>
          <cell r="M123" t="str">
            <v>VP</v>
          </cell>
          <cell r="N123" t="str">
            <v>2022-6-2</v>
          </cell>
          <cell r="O123" t="str">
            <v>DUT</v>
          </cell>
          <cell r="P123" t="str">
            <v>King Air or Navajo</v>
          </cell>
          <cell r="Q123">
            <v>9</v>
          </cell>
          <cell r="S123">
            <v>2</v>
          </cell>
          <cell r="T123" t="str">
            <v>T</v>
          </cell>
          <cell r="BJ123" t="str">
            <v>IKO</v>
          </cell>
        </row>
        <row r="124">
          <cell r="D124" t="str">
            <v>Port Alexander</v>
          </cell>
          <cell r="E124">
            <v>137756</v>
          </cell>
          <cell r="F124" t="str">
            <v>Rate increases each year on January 1</v>
          </cell>
          <cell r="G124">
            <v>1</v>
          </cell>
          <cell r="H124">
            <v>137756</v>
          </cell>
          <cell r="I124" t="str">
            <v>Baranautica</v>
          </cell>
          <cell r="J124" t="str">
            <v>DOT-OST-1999-6244</v>
          </cell>
          <cell r="K124">
            <v>44469</v>
          </cell>
          <cell r="L124">
            <v>45930</v>
          </cell>
          <cell r="M124" t="str">
            <v>SF</v>
          </cell>
          <cell r="N124" t="str">
            <v>2021-9-13</v>
          </cell>
          <cell r="O124" t="str">
            <v>SIT</v>
          </cell>
          <cell r="P124" t="str">
            <v>C-185</v>
          </cell>
          <cell r="Q124">
            <v>3</v>
          </cell>
          <cell r="S124">
            <v>2</v>
          </cell>
          <cell r="T124" t="str">
            <v>S</v>
          </cell>
          <cell r="BJ124" t="str">
            <v>PTD</v>
          </cell>
        </row>
        <row r="125">
          <cell r="D125" t="str">
            <v>St. George</v>
          </cell>
          <cell r="E125">
            <v>1198524</v>
          </cell>
          <cell r="F125" t="str">
            <v>Rate increases every October</v>
          </cell>
          <cell r="G125">
            <v>0.85</v>
          </cell>
          <cell r="H125">
            <v>1410028.2352941176</v>
          </cell>
          <cell r="I125" t="str">
            <v>Grant Aviation</v>
          </cell>
          <cell r="J125" t="str">
            <v>DOT-OST-2017-0109</v>
          </cell>
          <cell r="K125">
            <v>44835</v>
          </cell>
          <cell r="L125">
            <v>45930</v>
          </cell>
          <cell r="M125" t="str">
            <v>VP</v>
          </cell>
          <cell r="N125" t="str">
            <v>2022-6-2</v>
          </cell>
          <cell r="O125" t="str">
            <v>DUT</v>
          </cell>
          <cell r="P125" t="str">
            <v>King Air 200</v>
          </cell>
          <cell r="Q125">
            <v>9</v>
          </cell>
          <cell r="S125">
            <v>3</v>
          </cell>
          <cell r="T125" t="str">
            <v>T</v>
          </cell>
          <cell r="BJ125" t="str">
            <v>STG</v>
          </cell>
        </row>
        <row r="126">
          <cell r="D126" t="str">
            <v>St. Paul Island</v>
          </cell>
          <cell r="E126">
            <v>2681588</v>
          </cell>
          <cell r="F126" t="str">
            <v>rate increases Oct. 1, 2024</v>
          </cell>
          <cell r="G126">
            <v>0.9</v>
          </cell>
          <cell r="H126">
            <v>2979542.222222222</v>
          </cell>
          <cell r="I126" t="str">
            <v>New Pacific</v>
          </cell>
          <cell r="J126" t="str">
            <v>DOT-OST-2019-0038</v>
          </cell>
          <cell r="K126">
            <v>45200</v>
          </cell>
          <cell r="L126">
            <v>45930</v>
          </cell>
          <cell r="M126" t="str">
            <v>VP</v>
          </cell>
          <cell r="N126" t="str">
            <v>2023-9-2</v>
          </cell>
          <cell r="O126" t="str">
            <v>ANC</v>
          </cell>
          <cell r="P126" t="str">
            <v>Dash-8</v>
          </cell>
          <cell r="Q126">
            <v>29</v>
          </cell>
          <cell r="T126" t="str">
            <v>T</v>
          </cell>
          <cell r="BJ126" t="str">
            <v>SNP</v>
          </cell>
        </row>
        <row r="127">
          <cell r="D127" t="str">
            <v>Tatitlek</v>
          </cell>
          <cell r="E127">
            <v>257009</v>
          </cell>
          <cell r="G127">
            <v>1</v>
          </cell>
          <cell r="H127">
            <v>257009</v>
          </cell>
          <cell r="I127" t="str">
            <v>Alaska Air Transit</v>
          </cell>
          <cell r="J127" t="str">
            <v>DOT-OST-2013-0030</v>
          </cell>
          <cell r="K127">
            <v>45200</v>
          </cell>
          <cell r="L127">
            <v>45930</v>
          </cell>
          <cell r="M127" t="str">
            <v>SF</v>
          </cell>
          <cell r="N127" t="str">
            <v>2023-9-12</v>
          </cell>
          <cell r="O127" t="str">
            <v>MRI</v>
          </cell>
          <cell r="P127" t="str">
            <v>Caravan</v>
          </cell>
          <cell r="Q127">
            <v>9</v>
          </cell>
          <cell r="S127">
            <v>2</v>
          </cell>
          <cell r="T127" t="str">
            <v>S</v>
          </cell>
          <cell r="BJ127" t="str">
            <v>TEK</v>
          </cell>
        </row>
        <row r="128">
          <cell r="D128" t="str">
            <v>Amook Bay*</v>
          </cell>
          <cell r="E128">
            <v>40751</v>
          </cell>
          <cell r="F128" t="str">
            <v>Rate increases every November</v>
          </cell>
          <cell r="G128">
            <v>1</v>
          </cell>
          <cell r="H128">
            <v>40751</v>
          </cell>
          <cell r="I128" t="str">
            <v>Island Air</v>
          </cell>
          <cell r="J128" t="str">
            <v>DOT-OST-2000-6945</v>
          </cell>
          <cell r="K128">
            <v>44136</v>
          </cell>
          <cell r="L128">
            <v>45961</v>
          </cell>
          <cell r="M128" t="str">
            <v>SF</v>
          </cell>
          <cell r="N128" t="str">
            <v>2020-11-15</v>
          </cell>
          <cell r="O128" t="str">
            <v>ADQ</v>
          </cell>
          <cell r="P128" t="str">
            <v>C-206/Beaver</v>
          </cell>
          <cell r="Q128" t="str">
            <v>5-6</v>
          </cell>
          <cell r="S128" t="str">
            <v>Flagstop service</v>
          </cell>
          <cell r="T128" t="str">
            <v>S</v>
          </cell>
          <cell r="BJ128" t="str">
            <v>AOS</v>
          </cell>
        </row>
        <row r="129">
          <cell r="D129" t="str">
            <v>Hydaburg</v>
          </cell>
          <cell r="E129">
            <v>421531</v>
          </cell>
          <cell r="F129" t="str">
            <v>Rate increases each November</v>
          </cell>
          <cell r="G129">
            <v>0.96</v>
          </cell>
          <cell r="H129">
            <v>439094.79166666669</v>
          </cell>
          <cell r="I129" t="str">
            <v>Taquan</v>
          </cell>
          <cell r="J129" t="str">
            <v>DOT-OST-1999-6245</v>
          </cell>
          <cell r="K129">
            <v>44136</v>
          </cell>
          <cell r="L129">
            <v>45961</v>
          </cell>
          <cell r="M129" t="str">
            <v>VP</v>
          </cell>
          <cell r="N129" t="str">
            <v>2020-11-2</v>
          </cell>
          <cell r="O129" t="str">
            <v>WFB</v>
          </cell>
          <cell r="P129" t="str">
            <v>Otter/Beaver</v>
          </cell>
          <cell r="Q129" t="str">
            <v>6 or 7</v>
          </cell>
          <cell r="S129">
            <v>3</v>
          </cell>
          <cell r="T129" t="str">
            <v>S</v>
          </cell>
          <cell r="BJ129" t="str">
            <v>HYG</v>
          </cell>
        </row>
        <row r="130">
          <cell r="D130" t="str">
            <v>Kitoi Bay</v>
          </cell>
          <cell r="E130">
            <v>40751</v>
          </cell>
          <cell r="F130" t="str">
            <v>Rate increases every November</v>
          </cell>
          <cell r="G130">
            <v>1</v>
          </cell>
          <cell r="H130">
            <v>40751</v>
          </cell>
          <cell r="I130" t="str">
            <v>Island Air</v>
          </cell>
          <cell r="J130" t="str">
            <v>DOT-OST-2000-6945</v>
          </cell>
          <cell r="K130">
            <v>44136</v>
          </cell>
          <cell r="L130">
            <v>45961</v>
          </cell>
          <cell r="M130" t="str">
            <v>SF</v>
          </cell>
          <cell r="N130" t="str">
            <v>2020-11-15</v>
          </cell>
          <cell r="O130" t="str">
            <v>ADQ</v>
          </cell>
          <cell r="P130" t="str">
            <v>C-206/Beaver</v>
          </cell>
          <cell r="Q130" t="str">
            <v>5-6</v>
          </cell>
          <cell r="S130" t="str">
            <v>2 peak/1 off-peak</v>
          </cell>
          <cell r="T130" t="str">
            <v>S</v>
          </cell>
          <cell r="BJ130" t="str">
            <v>KKB</v>
          </cell>
        </row>
        <row r="131">
          <cell r="D131" t="str">
            <v>Lazy Bay/Alitak*</v>
          </cell>
          <cell r="E131">
            <v>40751</v>
          </cell>
          <cell r="F131" t="str">
            <v>Rate increases every November</v>
          </cell>
          <cell r="G131">
            <v>1</v>
          </cell>
          <cell r="H131">
            <v>40751</v>
          </cell>
          <cell r="I131" t="str">
            <v>Island Air</v>
          </cell>
          <cell r="J131" t="str">
            <v>DOT-OST-2000-6945</v>
          </cell>
          <cell r="K131">
            <v>44136</v>
          </cell>
          <cell r="L131">
            <v>45961</v>
          </cell>
          <cell r="M131" t="str">
            <v>SF</v>
          </cell>
          <cell r="N131" t="str">
            <v>2020-11-15</v>
          </cell>
          <cell r="O131" t="str">
            <v>ADQ</v>
          </cell>
          <cell r="P131" t="str">
            <v>C-206/Beaver</v>
          </cell>
          <cell r="Q131" t="str">
            <v>5-6</v>
          </cell>
          <cell r="S131" t="str">
            <v>Flagstop service</v>
          </cell>
          <cell r="T131" t="str">
            <v>S</v>
          </cell>
          <cell r="BJ131" t="str">
            <v>ALZ</v>
          </cell>
        </row>
        <row r="132">
          <cell r="D132" t="str">
            <v>Moser Bay*</v>
          </cell>
          <cell r="E132">
            <v>40751</v>
          </cell>
          <cell r="F132" t="str">
            <v>Rate increases every November</v>
          </cell>
          <cell r="G132">
            <v>1</v>
          </cell>
          <cell r="H132">
            <v>40751</v>
          </cell>
          <cell r="I132" t="str">
            <v>Island Air</v>
          </cell>
          <cell r="J132" t="str">
            <v>DOT-OST-2000-6945</v>
          </cell>
          <cell r="K132">
            <v>44136</v>
          </cell>
          <cell r="L132">
            <v>45961</v>
          </cell>
          <cell r="M132" t="str">
            <v>SF</v>
          </cell>
          <cell r="N132" t="str">
            <v>2020-11-15</v>
          </cell>
          <cell r="O132" t="str">
            <v>ADQ</v>
          </cell>
          <cell r="P132" t="str">
            <v>C-206/Beaver</v>
          </cell>
          <cell r="Q132" t="str">
            <v>5-6</v>
          </cell>
          <cell r="S132" t="str">
            <v>Flagstop service</v>
          </cell>
          <cell r="T132" t="str">
            <v>S</v>
          </cell>
          <cell r="BJ132" t="str">
            <v>KMY</v>
          </cell>
        </row>
        <row r="133">
          <cell r="D133" t="str">
            <v>Olga Bay*</v>
          </cell>
          <cell r="E133">
            <v>40751</v>
          </cell>
          <cell r="F133" t="str">
            <v>Rate increases every November</v>
          </cell>
          <cell r="G133">
            <v>1</v>
          </cell>
          <cell r="H133">
            <v>40751</v>
          </cell>
          <cell r="I133" t="str">
            <v>Island Air</v>
          </cell>
          <cell r="J133" t="str">
            <v>DOT-OST-2000-6945</v>
          </cell>
          <cell r="K133">
            <v>44136</v>
          </cell>
          <cell r="L133">
            <v>45961</v>
          </cell>
          <cell r="M133" t="str">
            <v>SF</v>
          </cell>
          <cell r="N133" t="str">
            <v>2020-11-15</v>
          </cell>
          <cell r="O133" t="str">
            <v>ADQ</v>
          </cell>
          <cell r="P133" t="str">
            <v>C-206/Beaver</v>
          </cell>
          <cell r="Q133" t="str">
            <v>5-6</v>
          </cell>
          <cell r="S133" t="str">
            <v>Flagstop service</v>
          </cell>
          <cell r="T133" t="str">
            <v>S</v>
          </cell>
          <cell r="BJ133" t="str">
            <v>KOY</v>
          </cell>
        </row>
        <row r="134">
          <cell r="D134" t="str">
            <v>Port Bailey*</v>
          </cell>
          <cell r="E134">
            <v>40751</v>
          </cell>
          <cell r="F134" t="str">
            <v>Rate increases every November</v>
          </cell>
          <cell r="G134">
            <v>1</v>
          </cell>
          <cell r="H134">
            <v>40751</v>
          </cell>
          <cell r="I134" t="str">
            <v>Island Air</v>
          </cell>
          <cell r="J134" t="str">
            <v>DOT-OST-2000-6945</v>
          </cell>
          <cell r="K134">
            <v>44136</v>
          </cell>
          <cell r="L134">
            <v>45961</v>
          </cell>
          <cell r="M134" t="str">
            <v>SF</v>
          </cell>
          <cell r="N134" t="str">
            <v>2020-11-15</v>
          </cell>
          <cell r="O134" t="str">
            <v>ADQ</v>
          </cell>
          <cell r="P134" t="str">
            <v>C-206/Beaver</v>
          </cell>
          <cell r="Q134" t="str">
            <v>5-6</v>
          </cell>
          <cell r="S134" t="str">
            <v>Flagstop service</v>
          </cell>
          <cell r="T134" t="str">
            <v>S</v>
          </cell>
          <cell r="BJ134" t="str">
            <v>KPY</v>
          </cell>
        </row>
        <row r="135">
          <cell r="D135" t="str">
            <v>Port Williams*</v>
          </cell>
          <cell r="E135">
            <v>40751</v>
          </cell>
          <cell r="F135" t="str">
            <v>Rate increases every November</v>
          </cell>
          <cell r="G135">
            <v>1</v>
          </cell>
          <cell r="H135">
            <v>40751</v>
          </cell>
          <cell r="I135" t="str">
            <v>Island Air</v>
          </cell>
          <cell r="J135" t="str">
            <v>DOT-OST-2000-6945</v>
          </cell>
          <cell r="K135">
            <v>44136</v>
          </cell>
          <cell r="L135">
            <v>45961</v>
          </cell>
          <cell r="M135" t="str">
            <v>SF</v>
          </cell>
          <cell r="N135" t="str">
            <v>2020-11-15</v>
          </cell>
          <cell r="O135" t="str">
            <v>ADQ</v>
          </cell>
          <cell r="P135" t="str">
            <v>C-206/Beaver</v>
          </cell>
          <cell r="Q135" t="str">
            <v>5-6</v>
          </cell>
          <cell r="S135" t="str">
            <v>Flagstop service</v>
          </cell>
          <cell r="T135" t="str">
            <v>S</v>
          </cell>
          <cell r="BJ135" t="str">
            <v>KPR</v>
          </cell>
        </row>
        <row r="136">
          <cell r="D136" t="str">
            <v>Seal Bay</v>
          </cell>
          <cell r="E136">
            <v>40751</v>
          </cell>
          <cell r="F136" t="str">
            <v>Rate increases every November</v>
          </cell>
          <cell r="G136">
            <v>1</v>
          </cell>
          <cell r="H136">
            <v>40751</v>
          </cell>
          <cell r="I136" t="str">
            <v>Island Air</v>
          </cell>
          <cell r="J136" t="str">
            <v>DOT-OST-2000-6945</v>
          </cell>
          <cell r="K136">
            <v>44136</v>
          </cell>
          <cell r="L136">
            <v>45961</v>
          </cell>
          <cell r="M136" t="str">
            <v>SF</v>
          </cell>
          <cell r="N136" t="str">
            <v>2020-11-15</v>
          </cell>
          <cell r="O136" t="str">
            <v>ADQ</v>
          </cell>
          <cell r="P136" t="str">
            <v>C-206/Beaver</v>
          </cell>
          <cell r="Q136" t="str">
            <v>5-6</v>
          </cell>
          <cell r="S136" t="str">
            <v>2 peak/1 off-peak</v>
          </cell>
          <cell r="T136" t="str">
            <v>S</v>
          </cell>
          <cell r="BJ136" t="str">
            <v>SYB</v>
          </cell>
        </row>
        <row r="137">
          <cell r="D137" t="str">
            <v>Uganik</v>
          </cell>
          <cell r="E137">
            <v>40751</v>
          </cell>
          <cell r="F137" t="str">
            <v>Rate increases every November</v>
          </cell>
          <cell r="G137">
            <v>1</v>
          </cell>
          <cell r="H137">
            <v>40751</v>
          </cell>
          <cell r="I137" t="str">
            <v>Island Air</v>
          </cell>
          <cell r="J137" t="str">
            <v>DOT-OST-2000-6945</v>
          </cell>
          <cell r="K137">
            <v>44136</v>
          </cell>
          <cell r="L137">
            <v>45961</v>
          </cell>
          <cell r="M137" t="str">
            <v>SF</v>
          </cell>
          <cell r="N137" t="str">
            <v>2020-11-15</v>
          </cell>
          <cell r="O137" t="str">
            <v>ADQ</v>
          </cell>
          <cell r="P137" t="str">
            <v>C-206/Beaver</v>
          </cell>
          <cell r="Q137" t="str">
            <v>5-6</v>
          </cell>
          <cell r="S137" t="str">
            <v>2 peak/1 off-peak</v>
          </cell>
          <cell r="T137" t="str">
            <v>S</v>
          </cell>
          <cell r="BJ137" t="str">
            <v>UGI</v>
          </cell>
        </row>
        <row r="138">
          <cell r="D138" t="str">
            <v>West Point</v>
          </cell>
          <cell r="E138">
            <v>40751</v>
          </cell>
          <cell r="F138" t="str">
            <v>Rate increases every November</v>
          </cell>
          <cell r="G138">
            <v>1</v>
          </cell>
          <cell r="H138">
            <v>40751</v>
          </cell>
          <cell r="I138" t="str">
            <v>Island Air</v>
          </cell>
          <cell r="J138" t="str">
            <v>DOT-OST-2000-6945</v>
          </cell>
          <cell r="K138">
            <v>44136</v>
          </cell>
          <cell r="L138">
            <v>45961</v>
          </cell>
          <cell r="M138" t="str">
            <v>SF</v>
          </cell>
          <cell r="N138" t="str">
            <v>2020-11-15</v>
          </cell>
          <cell r="O138" t="str">
            <v>ADQ</v>
          </cell>
          <cell r="P138" t="str">
            <v>C-206/Beaver</v>
          </cell>
          <cell r="Q138" t="str">
            <v>5-6</v>
          </cell>
          <cell r="S138" t="str">
            <v>2 peak/1 off-peak</v>
          </cell>
          <cell r="T138" t="str">
            <v>S</v>
          </cell>
          <cell r="BJ138" t="str">
            <v>KWP</v>
          </cell>
        </row>
        <row r="139">
          <cell r="D139" t="str">
            <v>Zachar Bay</v>
          </cell>
          <cell r="E139">
            <v>40751</v>
          </cell>
          <cell r="F139" t="str">
            <v>Rate increases every November</v>
          </cell>
          <cell r="G139">
            <v>1</v>
          </cell>
          <cell r="H139">
            <v>40751</v>
          </cell>
          <cell r="I139" t="str">
            <v>Island Air</v>
          </cell>
          <cell r="J139" t="str">
            <v>DOT-OST-2000-6945</v>
          </cell>
          <cell r="K139">
            <v>44136</v>
          </cell>
          <cell r="L139">
            <v>45961</v>
          </cell>
          <cell r="M139" t="str">
            <v>SF</v>
          </cell>
          <cell r="N139" t="str">
            <v>2020-11-15</v>
          </cell>
          <cell r="O139" t="str">
            <v>ADQ</v>
          </cell>
          <cell r="P139" t="str">
            <v>C-206/Beaver</v>
          </cell>
          <cell r="Q139" t="str">
            <v>5-6</v>
          </cell>
          <cell r="S139" t="str">
            <v>2 peak/1 off-peak</v>
          </cell>
          <cell r="T139" t="str">
            <v>S</v>
          </cell>
          <cell r="Z139">
            <v>31</v>
          </cell>
          <cell r="AA139">
            <v>313</v>
          </cell>
          <cell r="AB139">
            <v>4.9520766773162937E-2</v>
          </cell>
          <cell r="AC139">
            <v>12784</v>
          </cell>
          <cell r="AD139">
            <v>412.38709677419354</v>
          </cell>
          <cell r="BJ139" t="str">
            <v>KZB</v>
          </cell>
        </row>
        <row r="140">
          <cell r="D140" t="str">
            <v>Central</v>
          </cell>
          <cell r="E140">
            <v>225982</v>
          </cell>
          <cell r="G140">
            <v>1</v>
          </cell>
          <cell r="H140">
            <v>225982</v>
          </cell>
          <cell r="I140" t="str">
            <v>Warbelow's</v>
          </cell>
          <cell r="J140" t="str">
            <v>DOT-OST-1998-3621</v>
          </cell>
          <cell r="K140">
            <v>45261</v>
          </cell>
          <cell r="L140">
            <v>45991</v>
          </cell>
          <cell r="M140" t="str">
            <v>VP</v>
          </cell>
          <cell r="N140" t="str">
            <v>2023-8-12</v>
          </cell>
          <cell r="O140" t="str">
            <v>FAI</v>
          </cell>
          <cell r="P140" t="str">
            <v>Navajo</v>
          </cell>
          <cell r="Q140">
            <v>8</v>
          </cell>
          <cell r="S140">
            <v>5</v>
          </cell>
          <cell r="T140" t="str">
            <v>T</v>
          </cell>
          <cell r="BJ140" t="str">
            <v>CEM</v>
          </cell>
        </row>
        <row r="141">
          <cell r="D141" t="str">
            <v>Circle</v>
          </cell>
          <cell r="E141">
            <v>225982</v>
          </cell>
          <cell r="G141">
            <v>1</v>
          </cell>
          <cell r="H141">
            <v>225982</v>
          </cell>
          <cell r="I141" t="str">
            <v>Warbelow's</v>
          </cell>
          <cell r="J141" t="str">
            <v>DOT-OST-1998-3621</v>
          </cell>
          <cell r="K141">
            <v>45261</v>
          </cell>
          <cell r="L141">
            <v>45991</v>
          </cell>
          <cell r="M141" t="str">
            <v>VP</v>
          </cell>
          <cell r="N141" t="str">
            <v>2023-8-12</v>
          </cell>
          <cell r="O141" t="str">
            <v>FAI</v>
          </cell>
          <cell r="P141" t="str">
            <v>Navajo</v>
          </cell>
          <cell r="Q141">
            <v>8</v>
          </cell>
          <cell r="S141">
            <v>5</v>
          </cell>
          <cell r="T141" t="str">
            <v>T</v>
          </cell>
          <cell r="BJ141" t="str">
            <v>IRC</v>
          </cell>
        </row>
        <row r="142">
          <cell r="D142" t="str">
            <v>Akutan (fixed-wing)</v>
          </cell>
          <cell r="E142">
            <v>1706657</v>
          </cell>
          <cell r="F142" t="str">
            <v>Rate increases every April</v>
          </cell>
          <cell r="G142">
            <v>1</v>
          </cell>
          <cell r="H142">
            <v>1860691</v>
          </cell>
          <cell r="I142" t="str">
            <v>Grant Aviation</v>
          </cell>
          <cell r="J142" t="str">
            <v>DOT-OST-2000-7068</v>
          </cell>
          <cell r="K142">
            <v>45017</v>
          </cell>
          <cell r="L142">
            <v>46112</v>
          </cell>
          <cell r="M142" t="str">
            <v>VP</v>
          </cell>
          <cell r="N142" t="str">
            <v>2023-3-18</v>
          </cell>
          <cell r="O142" t="str">
            <v>DUT</v>
          </cell>
          <cell r="P142" t="str">
            <v>King Air 200</v>
          </cell>
          <cell r="Q142">
            <v>9</v>
          </cell>
          <cell r="S142">
            <v>12</v>
          </cell>
          <cell r="T142" t="str">
            <v>T</v>
          </cell>
          <cell r="BJ142" t="str">
            <v>7AK</v>
          </cell>
        </row>
        <row r="143">
          <cell r="D143" t="str">
            <v>Akutan (helicopter)</v>
          </cell>
          <cell r="E143">
            <v>1152195</v>
          </cell>
          <cell r="F143" t="str">
            <v>Rate increases every April</v>
          </cell>
          <cell r="G143">
            <v>1</v>
          </cell>
          <cell r="H143">
            <v>1152195</v>
          </cell>
          <cell r="I143" t="str">
            <v>Maritime Helicopters</v>
          </cell>
          <cell r="J143" t="str">
            <v>DOT-OST-2000-7068</v>
          </cell>
          <cell r="K143">
            <v>45017</v>
          </cell>
          <cell r="L143">
            <v>46112</v>
          </cell>
          <cell r="M143" t="str">
            <v>VP</v>
          </cell>
          <cell r="N143" t="str">
            <v>2023-3-18</v>
          </cell>
          <cell r="O143" t="str">
            <v>7AK</v>
          </cell>
          <cell r="P143" t="str">
            <v>Bell 206</v>
          </cell>
          <cell r="Q143">
            <v>4</v>
          </cell>
          <cell r="S143">
            <v>24</v>
          </cell>
          <cell r="T143" t="str">
            <v>S</v>
          </cell>
          <cell r="BJ143" t="str">
            <v>KQA</v>
          </cell>
        </row>
        <row r="144">
          <cell r="D144" t="str">
            <v>Skwentna</v>
          </cell>
          <cell r="E144">
            <v>44445</v>
          </cell>
          <cell r="F144" t="str">
            <v>Rate increases Jun 1, 2025</v>
          </cell>
          <cell r="G144">
            <v>1</v>
          </cell>
          <cell r="H144">
            <v>44445</v>
          </cell>
          <cell r="I144" t="str">
            <v>Spernak</v>
          </cell>
          <cell r="J144" t="str">
            <v>DOT-OST-2021-0165</v>
          </cell>
          <cell r="K144">
            <v>45444</v>
          </cell>
          <cell r="L144">
            <v>46173</v>
          </cell>
          <cell r="M144" t="str">
            <v>VP</v>
          </cell>
          <cell r="N144" t="str">
            <v>2024-5-6</v>
          </cell>
          <cell r="O144" t="str">
            <v>MRI</v>
          </cell>
          <cell r="P144" t="str">
            <v>Cessna 207</v>
          </cell>
          <cell r="Q144">
            <v>5</v>
          </cell>
          <cell r="BJ144" t="str">
            <v>SKW</v>
          </cell>
        </row>
        <row r="145">
          <cell r="D145" t="str">
            <v>Diomede</v>
          </cell>
          <cell r="E145">
            <v>952062</v>
          </cell>
          <cell r="F145" t="str">
            <v>2025 Rate increases every July</v>
          </cell>
          <cell r="G145">
            <v>1</v>
          </cell>
          <cell r="H145">
            <v>952062</v>
          </cell>
          <cell r="I145" t="str">
            <v>Pathfinder</v>
          </cell>
          <cell r="J145" t="str">
            <v>DOT-OST-2020-0020</v>
          </cell>
          <cell r="K145">
            <v>45108</v>
          </cell>
          <cell r="L145">
            <v>46203</v>
          </cell>
          <cell r="M145" t="str">
            <v>SF</v>
          </cell>
          <cell r="N145" t="str">
            <v>2024-11-17</v>
          </cell>
          <cell r="O145" t="str">
            <v>OME</v>
          </cell>
          <cell r="P145" t="str">
            <v>Bell 212/412</v>
          </cell>
          <cell r="Q145">
            <v>9</v>
          </cell>
          <cell r="S145">
            <v>1</v>
          </cell>
          <cell r="T145" t="str">
            <v>S</v>
          </cell>
          <cell r="BJ145" t="str">
            <v>DM2</v>
          </cell>
        </row>
        <row r="146">
          <cell r="D146" t="str">
            <v>False Pass</v>
          </cell>
          <cell r="E146">
            <v>287219</v>
          </cell>
          <cell r="F146" t="str">
            <v>Rate increases each September</v>
          </cell>
          <cell r="G146">
            <v>1</v>
          </cell>
          <cell r="H146">
            <v>287219</v>
          </cell>
          <cell r="I146" t="str">
            <v>Grant Aviation</v>
          </cell>
          <cell r="J146" t="str">
            <v>DOT-OST-2015-0059</v>
          </cell>
          <cell r="K146">
            <v>44440</v>
          </cell>
          <cell r="L146">
            <v>46265</v>
          </cell>
          <cell r="M146" t="str">
            <v>VP</v>
          </cell>
          <cell r="N146" t="str">
            <v>2021-7-20</v>
          </cell>
          <cell r="O146" t="str">
            <v>CDB</v>
          </cell>
          <cell r="P146" t="str">
            <v>Navajo</v>
          </cell>
          <cell r="Q146">
            <v>9</v>
          </cell>
          <cell r="S146">
            <v>3</v>
          </cell>
          <cell r="T146" t="str">
            <v>T</v>
          </cell>
          <cell r="BJ146" t="str">
            <v>KFP</v>
          </cell>
        </row>
        <row r="147">
          <cell r="D147" t="str">
            <v>Manley Hot Springs</v>
          </cell>
          <cell r="E147">
            <v>92326</v>
          </cell>
          <cell r="G147">
            <v>1</v>
          </cell>
          <cell r="H147">
            <v>92326</v>
          </cell>
          <cell r="I147" t="str">
            <v>Warbelow's</v>
          </cell>
          <cell r="J147" t="str">
            <v>DOT-OST-2004-17563</v>
          </cell>
          <cell r="K147">
            <v>45536</v>
          </cell>
          <cell r="L147">
            <v>46265</v>
          </cell>
          <cell r="M147" t="str">
            <v>VP</v>
          </cell>
          <cell r="N147" t="str">
            <v>2024-9-9</v>
          </cell>
          <cell r="O147" t="str">
            <v>FAI</v>
          </cell>
          <cell r="P147" t="str">
            <v>Navajo</v>
          </cell>
          <cell r="Q147">
            <v>9</v>
          </cell>
          <cell r="S147">
            <v>3</v>
          </cell>
          <cell r="T147" t="str">
            <v>T</v>
          </cell>
          <cell r="BJ147" t="str">
            <v>MLY</v>
          </cell>
        </row>
        <row r="148">
          <cell r="D148" t="str">
            <v>Minto</v>
          </cell>
          <cell r="E148">
            <v>92326</v>
          </cell>
          <cell r="G148">
            <v>1</v>
          </cell>
          <cell r="H148">
            <v>92326</v>
          </cell>
          <cell r="I148" t="str">
            <v>Warbelow's</v>
          </cell>
          <cell r="J148" t="str">
            <v>DOT-OST-2004-17563</v>
          </cell>
          <cell r="K148">
            <v>45536</v>
          </cell>
          <cell r="L148">
            <v>46265</v>
          </cell>
          <cell r="M148" t="str">
            <v>VP</v>
          </cell>
          <cell r="N148" t="str">
            <v>2024-9-9</v>
          </cell>
          <cell r="O148" t="str">
            <v>FAI</v>
          </cell>
          <cell r="P148" t="str">
            <v>Navajo</v>
          </cell>
          <cell r="Q148">
            <v>9</v>
          </cell>
          <cell r="S148">
            <v>3</v>
          </cell>
          <cell r="T148" t="str">
            <v>T</v>
          </cell>
          <cell r="BJ148" t="str">
            <v>MNT</v>
          </cell>
        </row>
        <row r="149">
          <cell r="D149" t="str">
            <v>Excursion Inlet</v>
          </cell>
          <cell r="E149">
            <v>49250</v>
          </cell>
          <cell r="F149" t="str">
            <v>Rate increases every October</v>
          </cell>
          <cell r="G149">
            <v>1</v>
          </cell>
          <cell r="H149">
            <v>49250</v>
          </cell>
          <cell r="I149" t="str">
            <v>Ward Air</v>
          </cell>
          <cell r="J149" t="str">
            <v>DOT-OST-2002-12014</v>
          </cell>
          <cell r="K149">
            <v>44835</v>
          </cell>
          <cell r="L149">
            <v>46295</v>
          </cell>
          <cell r="M149" t="str">
            <v>MG</v>
          </cell>
          <cell r="N149" t="str">
            <v>2022-8-23</v>
          </cell>
          <cell r="O149" t="str">
            <v>JNU</v>
          </cell>
          <cell r="P149" t="str">
            <v>C-185/206/310</v>
          </cell>
          <cell r="Q149" t="str">
            <v>3 or 4</v>
          </cell>
          <cell r="S149" t="str">
            <v>3 Peak/1 off-peak</v>
          </cell>
          <cell r="T149" t="str">
            <v>S</v>
          </cell>
          <cell r="BJ149" t="str">
            <v>EXI</v>
          </cell>
        </row>
        <row r="150">
          <cell r="D150" t="str">
            <v>Kake</v>
          </cell>
          <cell r="E150">
            <v>755304</v>
          </cell>
          <cell r="F150" t="str">
            <v>Rate increases every October</v>
          </cell>
          <cell r="G150">
            <v>1</v>
          </cell>
          <cell r="H150">
            <v>755304</v>
          </cell>
          <cell r="I150" t="str">
            <v>Alaska Seaplanes</v>
          </cell>
          <cell r="J150" t="str">
            <v>DOT-OST-2008-0217</v>
          </cell>
          <cell r="K150">
            <v>44835</v>
          </cell>
          <cell r="L150">
            <v>46295</v>
          </cell>
          <cell r="M150" t="str">
            <v>MG</v>
          </cell>
          <cell r="N150" t="str">
            <v>2022-8-23</v>
          </cell>
          <cell r="O150" t="str">
            <v>JNU</v>
          </cell>
          <cell r="P150" t="str">
            <v>PC-12/C-208</v>
          </cell>
          <cell r="Q150">
            <v>9</v>
          </cell>
          <cell r="S150" t="str">
            <v>14 Peak/7 off-peak</v>
          </cell>
          <cell r="T150" t="str">
            <v>S</v>
          </cell>
          <cell r="BJ150" t="str">
            <v>KAE</v>
          </cell>
        </row>
        <row r="151">
          <cell r="D151" t="str">
            <v>Lake Minchumina</v>
          </cell>
          <cell r="E151">
            <v>213600</v>
          </cell>
          <cell r="F151" t="str">
            <v>Also may use C-206 or Beech A36 (4 seats each)</v>
          </cell>
          <cell r="G151">
            <v>1</v>
          </cell>
          <cell r="H151">
            <v>213600</v>
          </cell>
          <cell r="I151" t="str">
            <v>Wright Air</v>
          </cell>
          <cell r="J151" t="str">
            <v>DOT-OST-2008-0237</v>
          </cell>
          <cell r="K151">
            <v>45597</v>
          </cell>
          <cell r="L151">
            <v>46326</v>
          </cell>
          <cell r="M151" t="str">
            <v>SF</v>
          </cell>
          <cell r="N151" t="str">
            <v>2024-11-14</v>
          </cell>
          <cell r="O151" t="str">
            <v>FAI</v>
          </cell>
          <cell r="P151" t="str">
            <v>C-208/C-206</v>
          </cell>
          <cell r="Q151" t="str">
            <v>4/9</v>
          </cell>
          <cell r="S151">
            <v>2</v>
          </cell>
          <cell r="T151" t="str">
            <v>S</v>
          </cell>
          <cell r="BJ151" t="str">
            <v>LMA</v>
          </cell>
        </row>
        <row r="152">
          <cell r="D152" t="str">
            <v>King Cove</v>
          </cell>
          <cell r="E152">
            <v>1582247</v>
          </cell>
          <cell r="F152" t="str">
            <v>Order 2024-9-19; Rate increases every December</v>
          </cell>
          <cell r="G152">
            <v>1</v>
          </cell>
          <cell r="H152">
            <v>1582247</v>
          </cell>
          <cell r="I152" t="str">
            <v>Grant Aviation</v>
          </cell>
          <cell r="J152" t="str">
            <v>DOT-OST-2015-0177</v>
          </cell>
          <cell r="K152">
            <v>45627</v>
          </cell>
          <cell r="L152">
            <v>46356</v>
          </cell>
          <cell r="M152" t="str">
            <v>MR</v>
          </cell>
          <cell r="N152" t="str">
            <v>2024-9-19</v>
          </cell>
          <cell r="O152" t="str">
            <v>CDB</v>
          </cell>
          <cell r="P152" t="str">
            <v>Navajo/King Air</v>
          </cell>
          <cell r="Q152">
            <v>9</v>
          </cell>
          <cell r="S152">
            <v>12</v>
          </cell>
          <cell r="T152" t="str">
            <v>T</v>
          </cell>
          <cell r="BJ152" t="str">
            <v>KVC</v>
          </cell>
        </row>
        <row r="153">
          <cell r="D153" t="str">
            <v>McGrath</v>
          </cell>
          <cell r="E153">
            <v>563895</v>
          </cell>
          <cell r="F153" t="str">
            <v>Order 2024-8-18; Rate increases December 2025</v>
          </cell>
          <cell r="G153">
            <v>1</v>
          </cell>
          <cell r="H153">
            <v>563895</v>
          </cell>
          <cell r="I153" t="str">
            <v>Alaska Air Transit</v>
          </cell>
          <cell r="J153" t="str">
            <v>DOT-OST-2017-0108</v>
          </cell>
          <cell r="K153">
            <v>45627</v>
          </cell>
          <cell r="L153">
            <v>46356</v>
          </cell>
          <cell r="M153" t="str">
            <v>MG</v>
          </cell>
          <cell r="N153" t="str">
            <v>2024-8-18</v>
          </cell>
          <cell r="O153" t="str">
            <v>MRI</v>
          </cell>
          <cell r="P153" t="str">
            <v>PC-12</v>
          </cell>
          <cell r="Q153">
            <v>9</v>
          </cell>
          <cell r="S153">
            <v>5</v>
          </cell>
          <cell r="T153" t="str">
            <v>S</v>
          </cell>
          <cell r="BJ153" t="str">
            <v>MCG</v>
          </cell>
        </row>
        <row r="154">
          <cell r="D154" t="str">
            <v>Angoon</v>
          </cell>
          <cell r="E154">
            <v>319097</v>
          </cell>
          <cell r="F154" t="str">
            <v>Rate increases every February</v>
          </cell>
          <cell r="G154">
            <v>1</v>
          </cell>
          <cell r="H154">
            <v>319097</v>
          </cell>
          <cell r="I154" t="str">
            <v>Alaska Seaplanes</v>
          </cell>
          <cell r="J154" t="str">
            <v>DOT-OST-2006-25542</v>
          </cell>
          <cell r="K154">
            <v>44957</v>
          </cell>
          <cell r="L154">
            <v>46418</v>
          </cell>
          <cell r="M154" t="str">
            <v>MG</v>
          </cell>
          <cell r="N154" t="str">
            <v>2022-12-11</v>
          </cell>
          <cell r="O154" t="str">
            <v>JNU</v>
          </cell>
          <cell r="P154" t="str">
            <v>C206/Beaver/C208</v>
          </cell>
          <cell r="Q154" t="str">
            <v>4/6/9</v>
          </cell>
          <cell r="S154" t="str">
            <v>10 Peak/5 off-peak</v>
          </cell>
          <cell r="T154" t="str">
            <v>S</v>
          </cell>
          <cell r="BJ154" t="str">
            <v>AGN</v>
          </cell>
        </row>
        <row r="155">
          <cell r="D155" t="str">
            <v>Egegik</v>
          </cell>
          <cell r="E155">
            <v>196217</v>
          </cell>
          <cell r="F155" t="str">
            <v>$0 May through Sept., rate increases each Feb.</v>
          </cell>
          <cell r="G155">
            <v>0.9</v>
          </cell>
          <cell r="H155">
            <v>218018.88888888888</v>
          </cell>
          <cell r="I155" t="str">
            <v>Grant Aviation</v>
          </cell>
          <cell r="J155" t="str">
            <v>DOT-OST-2015-0242</v>
          </cell>
          <cell r="K155">
            <v>44572</v>
          </cell>
          <cell r="L155">
            <v>46418</v>
          </cell>
          <cell r="M155" t="str">
            <v>MG</v>
          </cell>
          <cell r="N155" t="str">
            <v>2022-1-5</v>
          </cell>
          <cell r="O155" t="str">
            <v>AKN</v>
          </cell>
          <cell r="P155" t="str">
            <v>C-207/GA-8</v>
          </cell>
          <cell r="Q155">
            <v>6</v>
          </cell>
          <cell r="S155" t="str">
            <v>7 Peak/3 off-peak</v>
          </cell>
          <cell r="T155" t="str">
            <v>S</v>
          </cell>
          <cell r="BJ155" t="str">
            <v>EGX</v>
          </cell>
        </row>
        <row r="156">
          <cell r="D156" t="str">
            <v>Elfin Cove</v>
          </cell>
          <cell r="E156">
            <v>460787</v>
          </cell>
          <cell r="F156" t="str">
            <v>Rate increases every February</v>
          </cell>
          <cell r="G156">
            <v>1</v>
          </cell>
          <cell r="H156">
            <v>460787</v>
          </cell>
          <cell r="I156" t="str">
            <v>Alaska Seaplanes</v>
          </cell>
          <cell r="J156" t="str">
            <v>DOT-OST-2002-11586</v>
          </cell>
          <cell r="K156">
            <v>44957</v>
          </cell>
          <cell r="L156">
            <v>46418</v>
          </cell>
          <cell r="M156" t="str">
            <v>MG</v>
          </cell>
          <cell r="N156" t="str">
            <v>2022-12-11</v>
          </cell>
          <cell r="O156" t="str">
            <v>JNU</v>
          </cell>
          <cell r="P156" t="str">
            <v>C206/Beaver/C208</v>
          </cell>
          <cell r="Q156" t="str">
            <v>4/6/9</v>
          </cell>
          <cell r="S156" t="str">
            <v>5 Peak/2 off-peak</v>
          </cell>
          <cell r="T156" t="str">
            <v>S</v>
          </cell>
          <cell r="BJ156" t="str">
            <v>ELV</v>
          </cell>
        </row>
        <row r="157">
          <cell r="D157" t="str">
            <v>Pelican</v>
          </cell>
          <cell r="E157">
            <v>853751</v>
          </cell>
          <cell r="F157" t="str">
            <v>Rate increases every February</v>
          </cell>
          <cell r="G157">
            <v>1</v>
          </cell>
          <cell r="H157">
            <v>853751</v>
          </cell>
          <cell r="I157" t="str">
            <v>Alaska Seaplanes</v>
          </cell>
          <cell r="J157" t="str">
            <v>DOT-OST-2002-11586</v>
          </cell>
          <cell r="K157">
            <v>44957</v>
          </cell>
          <cell r="L157">
            <v>46418</v>
          </cell>
          <cell r="M157" t="str">
            <v>MG</v>
          </cell>
          <cell r="N157" t="str">
            <v>2022-12-11</v>
          </cell>
          <cell r="O157" t="str">
            <v>JNU</v>
          </cell>
          <cell r="P157" t="str">
            <v>C206/Beaver/C208</v>
          </cell>
          <cell r="Q157" t="str">
            <v>4/6/9</v>
          </cell>
          <cell r="S157">
            <v>6</v>
          </cell>
          <cell r="T157" t="str">
            <v>S</v>
          </cell>
          <cell r="BJ157" t="str">
            <v>PEC</v>
          </cell>
        </row>
        <row r="158">
          <cell r="D158" t="str">
            <v>Tenakee</v>
          </cell>
          <cell r="E158">
            <v>252340</v>
          </cell>
          <cell r="F158" t="str">
            <v>Rate increases every February</v>
          </cell>
          <cell r="G158">
            <v>1</v>
          </cell>
          <cell r="H158">
            <v>252340</v>
          </cell>
          <cell r="I158" t="str">
            <v>Alaska Seaplanes</v>
          </cell>
          <cell r="J158" t="str">
            <v>DOT-OST-2006-25542</v>
          </cell>
          <cell r="K158">
            <v>44957</v>
          </cell>
          <cell r="L158">
            <v>46418</v>
          </cell>
          <cell r="M158" t="str">
            <v>MG</v>
          </cell>
          <cell r="N158" t="str">
            <v>2022-12-11</v>
          </cell>
          <cell r="O158" t="str">
            <v>JNU</v>
          </cell>
          <cell r="P158" t="str">
            <v>C206/Beaver/C208</v>
          </cell>
          <cell r="Q158" t="str">
            <v>4/6/9</v>
          </cell>
          <cell r="S158" t="str">
            <v>7 Peak/3 off-peak</v>
          </cell>
          <cell r="T158" t="str">
            <v>S</v>
          </cell>
          <cell r="BJ158" t="str">
            <v>TKE</v>
          </cell>
        </row>
        <row r="159">
          <cell r="D159" t="str">
            <v>Ekwok</v>
          </cell>
          <cell r="E159">
            <v>252517</v>
          </cell>
          <cell r="F159" t="str">
            <v>Rate increases each March</v>
          </cell>
          <cell r="G159">
            <v>1</v>
          </cell>
          <cell r="H159">
            <v>252517</v>
          </cell>
          <cell r="I159" t="str">
            <v>Grant Aviation</v>
          </cell>
          <cell r="J159" t="str">
            <v>DOT-OST-2015-0175</v>
          </cell>
          <cell r="K159">
            <v>45717</v>
          </cell>
          <cell r="L159">
            <v>46446</v>
          </cell>
          <cell r="M159" t="str">
            <v>MR</v>
          </cell>
          <cell r="N159" t="str">
            <v>2025-2-16</v>
          </cell>
          <cell r="O159" t="str">
            <v>DLG</v>
          </cell>
          <cell r="P159" t="str">
            <v>C-207</v>
          </cell>
          <cell r="Q159">
            <v>6</v>
          </cell>
          <cell r="S159">
            <v>3</v>
          </cell>
          <cell r="T159" t="str">
            <v>S</v>
          </cell>
          <cell r="BJ159" t="str">
            <v>KEK</v>
          </cell>
        </row>
        <row r="160">
          <cell r="D160" t="str">
            <v xml:space="preserve">Cordova </v>
          </cell>
          <cell r="E160">
            <v>5718676</v>
          </cell>
          <cell r="F160" t="str">
            <v>Passenger service (consolidated year 1 &amp; 2)</v>
          </cell>
          <cell r="G160">
            <v>0.98</v>
          </cell>
          <cell r="H160">
            <v>5718676</v>
          </cell>
          <cell r="I160" t="str">
            <v>Alaska Airlines</v>
          </cell>
          <cell r="J160" t="str">
            <v>DOT-OST-1998-4899</v>
          </cell>
          <cell r="K160">
            <v>45778</v>
          </cell>
          <cell r="L160">
            <v>46507</v>
          </cell>
          <cell r="M160" t="str">
            <v>MG</v>
          </cell>
          <cell r="N160" t="str">
            <v>2025-3-16</v>
          </cell>
          <cell r="O160" t="str">
            <v>ANC/JNU</v>
          </cell>
          <cell r="P160" t="str">
            <v>B-737</v>
          </cell>
          <cell r="Q160">
            <v>124</v>
          </cell>
          <cell r="S160">
            <v>14</v>
          </cell>
          <cell r="T160" t="str">
            <v>T</v>
          </cell>
          <cell r="BJ160" t="str">
            <v>CDV</v>
          </cell>
        </row>
        <row r="161">
          <cell r="D161" t="str">
            <v>Cordova (freighter)</v>
          </cell>
          <cell r="E161">
            <v>27600</v>
          </cell>
          <cell r="F161" t="str">
            <v>Freighter-only service (years 1 &amp; 2)</v>
          </cell>
          <cell r="G161">
            <v>1</v>
          </cell>
          <cell r="H161">
            <v>27600</v>
          </cell>
          <cell r="I161" t="str">
            <v>Alaska Airlines</v>
          </cell>
          <cell r="J161" t="str">
            <v>DOT-OST-1998-4899</v>
          </cell>
          <cell r="K161">
            <v>45778</v>
          </cell>
          <cell r="L161">
            <v>46507</v>
          </cell>
          <cell r="M161" t="str">
            <v>MG</v>
          </cell>
          <cell r="N161" t="str">
            <v>2025-3-16</v>
          </cell>
          <cell r="O161" t="str">
            <v>ANC/JNU</v>
          </cell>
          <cell r="P161" t="str">
            <v>B-737-700F</v>
          </cell>
          <cell r="Q161">
            <v>0</v>
          </cell>
          <cell r="T161" t="str">
            <v>T</v>
          </cell>
          <cell r="BJ161" t="str">
            <v>CDV</v>
          </cell>
        </row>
        <row r="162">
          <cell r="D162" t="str">
            <v xml:space="preserve">Gustavus </v>
          </cell>
          <cell r="E162">
            <v>506894</v>
          </cell>
          <cell r="F162" t="str">
            <v>Passenger service (consolidated year 1 &amp; 2)</v>
          </cell>
          <cell r="G162">
            <v>0.98</v>
          </cell>
          <cell r="H162">
            <v>517238.77551020408</v>
          </cell>
          <cell r="I162" t="str">
            <v>Alaska Airlines</v>
          </cell>
          <cell r="J162" t="str">
            <v>DOT-OST-1998-4899</v>
          </cell>
          <cell r="K162">
            <v>45778</v>
          </cell>
          <cell r="L162">
            <v>46507</v>
          </cell>
          <cell r="M162" t="str">
            <v>MG</v>
          </cell>
          <cell r="N162" t="str">
            <v>2025-3-16</v>
          </cell>
          <cell r="O162" t="str">
            <v>JNU</v>
          </cell>
          <cell r="P162" t="str">
            <v>B-737</v>
          </cell>
          <cell r="Q162">
            <v>124</v>
          </cell>
          <cell r="S162" t="str">
            <v>7 Peak (summer)</v>
          </cell>
          <cell r="T162" t="str">
            <v>T</v>
          </cell>
          <cell r="BJ162" t="str">
            <v>GST</v>
          </cell>
        </row>
        <row r="163">
          <cell r="D163" t="str">
            <v>Petersburg</v>
          </cell>
          <cell r="E163">
            <v>2395607</v>
          </cell>
          <cell r="F163" t="str">
            <v>Passenger service (consolidated year 1 &amp; 2)</v>
          </cell>
          <cell r="G163">
            <v>0.98</v>
          </cell>
          <cell r="H163">
            <v>2444496.9387755101</v>
          </cell>
          <cell r="I163" t="str">
            <v>Alaska Airlines</v>
          </cell>
          <cell r="J163" t="str">
            <v>DOT-OST-1998-4899</v>
          </cell>
          <cell r="K163">
            <v>45778</v>
          </cell>
          <cell r="L163">
            <v>46507</v>
          </cell>
          <cell r="M163" t="str">
            <v>MG</v>
          </cell>
          <cell r="N163" t="str">
            <v>2025-3-16</v>
          </cell>
          <cell r="O163" t="str">
            <v>JNU/KTN</v>
          </cell>
          <cell r="P163" t="str">
            <v>B-737</v>
          </cell>
          <cell r="Q163">
            <v>124</v>
          </cell>
          <cell r="S163">
            <v>14</v>
          </cell>
          <cell r="T163" t="str">
            <v>T</v>
          </cell>
          <cell r="BJ163" t="str">
            <v>PSG</v>
          </cell>
        </row>
        <row r="164">
          <cell r="D164" t="str">
            <v>Petersburg (freighter)</v>
          </cell>
          <cell r="E164">
            <v>308343</v>
          </cell>
          <cell r="F164" t="str">
            <v>Freighter-only service (years 1 &amp; 2)</v>
          </cell>
          <cell r="G164">
            <v>1</v>
          </cell>
          <cell r="H164">
            <v>308343</v>
          </cell>
          <cell r="I164" t="str">
            <v>Alaska Airlines</v>
          </cell>
          <cell r="J164" t="str">
            <v>DOT-OST-1998-4899</v>
          </cell>
          <cell r="K164">
            <v>45778</v>
          </cell>
          <cell r="L164">
            <v>46507</v>
          </cell>
          <cell r="M164" t="str">
            <v>MG</v>
          </cell>
          <cell r="N164" t="str">
            <v>2025-3-16</v>
          </cell>
          <cell r="O164" t="str">
            <v>JNU/SEA</v>
          </cell>
          <cell r="P164" t="str">
            <v>B-737-700F</v>
          </cell>
          <cell r="Q164">
            <v>0</v>
          </cell>
          <cell r="T164" t="str">
            <v>T</v>
          </cell>
          <cell r="BJ164" t="str">
            <v>PSG</v>
          </cell>
        </row>
        <row r="165">
          <cell r="D165" t="str">
            <v>Wrangell</v>
          </cell>
          <cell r="E165">
            <v>2709315</v>
          </cell>
          <cell r="F165" t="str">
            <v>Passenger service (consolidated year 1 &amp; 2)</v>
          </cell>
          <cell r="G165">
            <v>0.98</v>
          </cell>
          <cell r="H165">
            <v>2764607.1428571427</v>
          </cell>
          <cell r="I165" t="str">
            <v>Alaska Airlines</v>
          </cell>
          <cell r="J165" t="str">
            <v>DOT-OST-1998-4899</v>
          </cell>
          <cell r="K165">
            <v>45778</v>
          </cell>
          <cell r="L165">
            <v>46507</v>
          </cell>
          <cell r="M165" t="str">
            <v>MG</v>
          </cell>
          <cell r="N165" t="str">
            <v>2025-3-16</v>
          </cell>
          <cell r="O165" t="str">
            <v>JNU/KTN</v>
          </cell>
          <cell r="P165" t="str">
            <v>B-737</v>
          </cell>
          <cell r="Q165">
            <v>124</v>
          </cell>
          <cell r="S165">
            <v>14</v>
          </cell>
          <cell r="T165" t="str">
            <v>T</v>
          </cell>
          <cell r="BJ165" t="str">
            <v>WRG</v>
          </cell>
        </row>
        <row r="166">
          <cell r="D166" t="str">
            <v>Wrangell (freighter)</v>
          </cell>
          <cell r="E166">
            <v>338778</v>
          </cell>
          <cell r="F166" t="str">
            <v>Freighter-only service (years 1 &amp; 2)</v>
          </cell>
          <cell r="G166">
            <v>1</v>
          </cell>
          <cell r="H166">
            <v>338778</v>
          </cell>
          <cell r="I166" t="str">
            <v>Alaska Airlines</v>
          </cell>
          <cell r="J166" t="str">
            <v>DOT-OST-1998-4899</v>
          </cell>
          <cell r="K166">
            <v>45778</v>
          </cell>
          <cell r="L166">
            <v>46507</v>
          </cell>
          <cell r="M166" t="str">
            <v>MG</v>
          </cell>
          <cell r="N166" t="str">
            <v>2025-3-16</v>
          </cell>
          <cell r="O166" t="str">
            <v>JNU/SEA</v>
          </cell>
          <cell r="P166" t="str">
            <v>B-737-700F</v>
          </cell>
          <cell r="Q166">
            <v>0</v>
          </cell>
          <cell r="T166" t="str">
            <v>T</v>
          </cell>
          <cell r="BJ166" t="str">
            <v>WRG</v>
          </cell>
        </row>
        <row r="167">
          <cell r="D167" t="str">
            <v>Yakutat</v>
          </cell>
          <cell r="E167">
            <v>5815877</v>
          </cell>
          <cell r="F167" t="str">
            <v>Passenger service (consolidated year 1 &amp; 2)</v>
          </cell>
          <cell r="G167">
            <v>0.98</v>
          </cell>
          <cell r="H167">
            <v>5934568.3673469387</v>
          </cell>
          <cell r="I167" t="str">
            <v>Alaska Airlines</v>
          </cell>
          <cell r="J167" t="str">
            <v>DOT-OST-1998-4899</v>
          </cell>
          <cell r="K167">
            <v>45778</v>
          </cell>
          <cell r="L167">
            <v>46507</v>
          </cell>
          <cell r="M167" t="str">
            <v>MG</v>
          </cell>
          <cell r="N167" t="str">
            <v>2025-3-16</v>
          </cell>
          <cell r="O167" t="str">
            <v>ANC/JNU</v>
          </cell>
          <cell r="P167" t="str">
            <v>B-737</v>
          </cell>
          <cell r="Q167">
            <v>124</v>
          </cell>
          <cell r="S167">
            <v>14</v>
          </cell>
          <cell r="T167" t="str">
            <v>T</v>
          </cell>
          <cell r="BJ167" t="str">
            <v>YAK</v>
          </cell>
        </row>
        <row r="168">
          <cell r="D168" t="str">
            <v>Yakutat (freighter)</v>
          </cell>
          <cell r="E168">
            <v>24076</v>
          </cell>
          <cell r="F168" t="str">
            <v>Freighter-only service (years 1 &amp; 2)</v>
          </cell>
          <cell r="G168">
            <v>1</v>
          </cell>
          <cell r="H168">
            <v>24076</v>
          </cell>
          <cell r="I168" t="str">
            <v>Alaska Airlines</v>
          </cell>
          <cell r="J168" t="str">
            <v>DOT-OST-1998-4899</v>
          </cell>
          <cell r="K168">
            <v>45778</v>
          </cell>
          <cell r="L168">
            <v>46507</v>
          </cell>
          <cell r="M168" t="str">
            <v>MG</v>
          </cell>
          <cell r="N168" t="str">
            <v>2025-3-16</v>
          </cell>
          <cell r="O168" t="str">
            <v>ANC/JNU</v>
          </cell>
          <cell r="P168" t="str">
            <v>B-737-700F</v>
          </cell>
          <cell r="Q168">
            <v>0</v>
          </cell>
          <cell r="T168" t="str">
            <v>T</v>
          </cell>
          <cell r="BJ168" t="str">
            <v>YAK</v>
          </cell>
        </row>
        <row r="169">
          <cell r="D169" t="str">
            <v>Chisana</v>
          </cell>
          <cell r="E169">
            <v>229880</v>
          </cell>
          <cell r="F169" t="str">
            <v>Seasonal (one round trip in off-season)</v>
          </cell>
          <cell r="G169">
            <v>1</v>
          </cell>
          <cell r="H169">
            <v>229880</v>
          </cell>
          <cell r="I169" t="str">
            <v>40-Mile Air</v>
          </cell>
          <cell r="J169" t="str">
            <v>DOT-OST-1998-4574</v>
          </cell>
          <cell r="K169">
            <v>45809</v>
          </cell>
          <cell r="L169">
            <v>46538</v>
          </cell>
          <cell r="M169" t="str">
            <v>VP</v>
          </cell>
          <cell r="N169" t="str">
            <v>2025-6-8</v>
          </cell>
          <cell r="O169" t="str">
            <v>TKJ</v>
          </cell>
          <cell r="P169" t="str">
            <v>C-185/C-206/C-207</v>
          </cell>
          <cell r="Q169" t="str">
            <v>3/4/4</v>
          </cell>
          <cell r="S169">
            <v>3</v>
          </cell>
          <cell r="T169" t="str">
            <v>S</v>
          </cell>
          <cell r="BJ169" t="str">
            <v>CZN</v>
          </cell>
        </row>
        <row r="170">
          <cell r="D170" t="str">
            <v>Metlakatla</v>
          </cell>
          <cell r="E170">
            <v>1587179</v>
          </cell>
          <cell r="F170" t="str">
            <v>Rate increases each July</v>
          </cell>
          <cell r="G170">
            <v>1</v>
          </cell>
          <cell r="H170">
            <v>1587179</v>
          </cell>
          <cell r="I170" t="str">
            <v>Taquan</v>
          </cell>
          <cell r="J170" t="str">
            <v>DOT-OST-2021-0164</v>
          </cell>
          <cell r="K170">
            <v>45474</v>
          </cell>
          <cell r="L170">
            <v>46568</v>
          </cell>
          <cell r="M170" t="str">
            <v>VP</v>
          </cell>
          <cell r="N170" t="str">
            <v>2024-7-13</v>
          </cell>
          <cell r="O170" t="str">
            <v>WFB</v>
          </cell>
          <cell r="P170" t="str">
            <v>DHC-2 Beaver</v>
          </cell>
          <cell r="Q170">
            <v>6</v>
          </cell>
          <cell r="S170" t="str">
            <v>28 Peak/18 off-peak</v>
          </cell>
          <cell r="T170" t="str">
            <v>S</v>
          </cell>
          <cell r="BJ170" t="str">
            <v>MTM</v>
          </cell>
        </row>
        <row r="171">
          <cell r="D171" t="str">
            <v>Karluk</v>
          </cell>
          <cell r="E171">
            <v>478384</v>
          </cell>
          <cell r="F171" t="str">
            <v>Rate increases every November</v>
          </cell>
          <cell r="G171">
            <v>1</v>
          </cell>
          <cell r="H171">
            <v>478384</v>
          </cell>
          <cell r="I171" t="str">
            <v>Island Air</v>
          </cell>
          <cell r="J171" t="str">
            <v>DOT-OST-2004-19342</v>
          </cell>
          <cell r="K171">
            <v>44866</v>
          </cell>
          <cell r="L171">
            <v>46691</v>
          </cell>
          <cell r="M171" t="str">
            <v>VP</v>
          </cell>
          <cell r="N171" t="str">
            <v>2022-8-33</v>
          </cell>
          <cell r="O171" t="str">
            <v>ADQ</v>
          </cell>
          <cell r="P171" t="str">
            <v>PA-32/BNI/C208</v>
          </cell>
          <cell r="Q171" t="str">
            <v>5/9/9</v>
          </cell>
          <cell r="S171">
            <v>3</v>
          </cell>
          <cell r="T171" t="str">
            <v xml:space="preserve">M </v>
          </cell>
          <cell r="BJ171" t="str">
            <v>KYK</v>
          </cell>
        </row>
        <row r="172">
          <cell r="D172" t="str">
            <v>Levelock</v>
          </cell>
          <cell r="E172">
            <v>295355</v>
          </cell>
          <cell r="F172" t="str">
            <v>Rate increases each March</v>
          </cell>
          <cell r="G172">
            <v>1</v>
          </cell>
          <cell r="H172">
            <v>295355</v>
          </cell>
          <cell r="I172" t="str">
            <v>Grant Aviation</v>
          </cell>
          <cell r="J172" t="str">
            <v>DOT-OST-2015-0243</v>
          </cell>
          <cell r="K172">
            <v>45717</v>
          </cell>
          <cell r="L172">
            <v>46812</v>
          </cell>
          <cell r="M172" t="str">
            <v>MG</v>
          </cell>
          <cell r="N172" t="str">
            <v>2025-1-4</v>
          </cell>
          <cell r="O172" t="str">
            <v>AKN</v>
          </cell>
          <cell r="P172" t="str">
            <v>C-207</v>
          </cell>
          <cell r="Q172">
            <v>6</v>
          </cell>
          <cell r="S172">
            <v>3</v>
          </cell>
          <cell r="T172" t="str">
            <v>S</v>
          </cell>
          <cell r="BJ172" t="str">
            <v>KLL</v>
          </cell>
        </row>
        <row r="173">
          <cell r="D173" t="str">
            <v>Perryville</v>
          </cell>
          <cell r="E173">
            <v>1756921</v>
          </cell>
          <cell r="F173" t="str">
            <v>Rate increases each March</v>
          </cell>
          <cell r="G173">
            <v>1</v>
          </cell>
          <cell r="H173">
            <v>1756921</v>
          </cell>
          <cell r="I173" t="str">
            <v>Grant Aviation</v>
          </cell>
          <cell r="J173" t="str">
            <v>DOT-OST-2015-0116</v>
          </cell>
          <cell r="K173">
            <v>45717</v>
          </cell>
          <cell r="L173">
            <v>46812</v>
          </cell>
          <cell r="M173" t="str">
            <v>VP</v>
          </cell>
          <cell r="N173" t="str">
            <v>2025-2-18</v>
          </cell>
          <cell r="O173" t="str">
            <v>AKN</v>
          </cell>
          <cell r="P173" t="str">
            <v>Caravan</v>
          </cell>
          <cell r="Q173">
            <v>9</v>
          </cell>
          <cell r="S173">
            <v>4</v>
          </cell>
          <cell r="T173" t="str">
            <v>S</v>
          </cell>
          <cell r="BJ173" t="str">
            <v>KPV</v>
          </cell>
        </row>
        <row r="174">
          <cell r="D174" t="str">
            <v>Port Heiden</v>
          </cell>
          <cell r="E174">
            <v>351574</v>
          </cell>
          <cell r="F174" t="str">
            <v>Rate increases each May</v>
          </cell>
          <cell r="G174">
            <v>1</v>
          </cell>
          <cell r="H174">
            <v>351574</v>
          </cell>
          <cell r="I174" t="str">
            <v>Grant Aviation</v>
          </cell>
          <cell r="J174" t="str">
            <v>DOT-OST-2016-0012</v>
          </cell>
          <cell r="K174">
            <v>45778</v>
          </cell>
          <cell r="L174">
            <v>46873</v>
          </cell>
          <cell r="M174" t="str">
            <v>MG</v>
          </cell>
          <cell r="N174" t="str">
            <v>2025-3-9</v>
          </cell>
          <cell r="O174" t="str">
            <v>AKN</v>
          </cell>
          <cell r="P174" t="str">
            <v>C-208</v>
          </cell>
          <cell r="Q174">
            <v>9</v>
          </cell>
          <cell r="S174">
            <v>4</v>
          </cell>
          <cell r="T174" t="str">
            <v>S</v>
          </cell>
          <cell r="BJ174" t="str">
            <v>PTH</v>
          </cell>
        </row>
        <row r="175">
          <cell r="D175" t="str">
            <v>Clark's Point</v>
          </cell>
          <cell r="E175">
            <v>253704</v>
          </cell>
          <cell r="F175" t="str">
            <v>Rate increases every September</v>
          </cell>
          <cell r="G175">
            <v>1</v>
          </cell>
          <cell r="H175">
            <v>253704</v>
          </cell>
          <cell r="I175" t="str">
            <v>Grant Aviation</v>
          </cell>
          <cell r="J175" t="str">
            <v>DOT-OST-2015-0058</v>
          </cell>
          <cell r="K175">
            <v>45172</v>
          </cell>
          <cell r="L175">
            <v>46996</v>
          </cell>
          <cell r="M175" t="str">
            <v>VP</v>
          </cell>
          <cell r="N175" t="str">
            <v>2024-3-4</v>
          </cell>
          <cell r="O175" t="str">
            <v>DLG</v>
          </cell>
          <cell r="P175" t="str">
            <v>C-207/C-208</v>
          </cell>
          <cell r="Q175" t="str">
            <v>6, 9</v>
          </cell>
          <cell r="S175">
            <v>7</v>
          </cell>
          <cell r="T175" t="str">
            <v>S</v>
          </cell>
          <cell r="BJ175" t="str">
            <v>CLP</v>
          </cell>
        </row>
        <row r="176">
          <cell r="D176" t="str">
            <v>Healy Lake</v>
          </cell>
          <cell r="E176">
            <v>240860</v>
          </cell>
          <cell r="G176">
            <v>1</v>
          </cell>
          <cell r="H176">
            <v>240860</v>
          </cell>
          <cell r="I176" t="str">
            <v>Wright Air</v>
          </cell>
          <cell r="J176" t="str">
            <v>DOT-OST-1998-3546</v>
          </cell>
          <cell r="K176">
            <v>45536</v>
          </cell>
          <cell r="L176">
            <v>46996</v>
          </cell>
          <cell r="M176" t="str">
            <v>VP</v>
          </cell>
          <cell r="N176" t="str">
            <v>2024-8-19</v>
          </cell>
          <cell r="O176" t="str">
            <v>FAI</v>
          </cell>
          <cell r="P176" t="str">
            <v>C-206/C-208</v>
          </cell>
          <cell r="Q176" t="str">
            <v>5 or 9</v>
          </cell>
          <cell r="S176">
            <v>2</v>
          </cell>
          <cell r="T176" t="str">
            <v>S</v>
          </cell>
          <cell r="BJ176" t="str">
            <v>HKB</v>
          </cell>
        </row>
        <row r="177">
          <cell r="D177" t="str">
            <v>Koliganek</v>
          </cell>
          <cell r="E177">
            <v>960206</v>
          </cell>
          <cell r="F177" t="str">
            <v>Rate increases every September</v>
          </cell>
          <cell r="G177">
            <v>1</v>
          </cell>
          <cell r="H177">
            <v>960206</v>
          </cell>
          <cell r="I177" t="str">
            <v>Grant Aviation</v>
          </cell>
          <cell r="J177" t="str">
            <v>DOT-OST-2016-0011</v>
          </cell>
          <cell r="K177">
            <v>45172</v>
          </cell>
          <cell r="L177">
            <v>46996</v>
          </cell>
          <cell r="M177" t="str">
            <v>VP</v>
          </cell>
          <cell r="N177" t="str">
            <v>2024-3-4</v>
          </cell>
          <cell r="O177" t="str">
            <v>DLG</v>
          </cell>
          <cell r="P177" t="str">
            <v>C-207/C-208</v>
          </cell>
          <cell r="Q177" t="str">
            <v>6, 9</v>
          </cell>
          <cell r="S177">
            <v>12</v>
          </cell>
          <cell r="T177" t="str">
            <v>S</v>
          </cell>
          <cell r="BJ177" t="str">
            <v>KGK</v>
          </cell>
        </row>
        <row r="178">
          <cell r="D178" t="str">
            <v>Manokotak</v>
          </cell>
          <cell r="E178">
            <v>492215</v>
          </cell>
          <cell r="F178" t="str">
            <v>Rate increases every September</v>
          </cell>
          <cell r="G178">
            <v>1</v>
          </cell>
          <cell r="H178">
            <v>492215</v>
          </cell>
          <cell r="I178" t="str">
            <v>Grant Aviation</v>
          </cell>
          <cell r="J178" t="str">
            <v>DOT-OST-2015-0244</v>
          </cell>
          <cell r="K178">
            <v>45172</v>
          </cell>
          <cell r="L178">
            <v>46996</v>
          </cell>
          <cell r="M178" t="str">
            <v>VP</v>
          </cell>
          <cell r="N178" t="str">
            <v>2024-3-4</v>
          </cell>
          <cell r="O178" t="str">
            <v>DLG</v>
          </cell>
          <cell r="P178" t="str">
            <v>C-207/C-208</v>
          </cell>
          <cell r="Q178" t="str">
            <v>6, 9</v>
          </cell>
          <cell r="S178">
            <v>14</v>
          </cell>
          <cell r="T178" t="str">
            <v>S</v>
          </cell>
          <cell r="BJ178" t="str">
            <v>KMO</v>
          </cell>
        </row>
        <row r="179">
          <cell r="D179" t="str">
            <v>New Stuyahok</v>
          </cell>
          <cell r="E179">
            <v>576780</v>
          </cell>
          <cell r="F179" t="str">
            <v>Rate increases every September</v>
          </cell>
          <cell r="G179">
            <v>1</v>
          </cell>
          <cell r="H179">
            <v>576780</v>
          </cell>
          <cell r="I179" t="str">
            <v>Grant Aviation</v>
          </cell>
          <cell r="J179" t="str">
            <v>DOT-OST-2016-0010</v>
          </cell>
          <cell r="K179">
            <v>45172</v>
          </cell>
          <cell r="L179">
            <v>46996</v>
          </cell>
          <cell r="M179" t="str">
            <v>VP</v>
          </cell>
          <cell r="N179" t="str">
            <v>2024-3-4</v>
          </cell>
          <cell r="O179" t="str">
            <v>DLG</v>
          </cell>
          <cell r="P179" t="str">
            <v>C-207/C-208</v>
          </cell>
          <cell r="Q179" t="str">
            <v>6, 9</v>
          </cell>
          <cell r="S179">
            <v>12</v>
          </cell>
          <cell r="T179" t="str">
            <v>S</v>
          </cell>
          <cell r="BJ179" t="str">
            <v>KNW</v>
          </cell>
        </row>
        <row r="180">
          <cell r="D180" t="str">
            <v>Gulkana</v>
          </cell>
          <cell r="E180">
            <v>424775</v>
          </cell>
          <cell r="F180" t="str">
            <v>Rate increases each February 1</v>
          </cell>
          <cell r="G180">
            <v>1</v>
          </cell>
          <cell r="H180">
            <v>424775</v>
          </cell>
          <cell r="I180" t="str">
            <v>Reeve</v>
          </cell>
          <cell r="J180" t="str">
            <v>DOT-OST-1995-492</v>
          </cell>
          <cell r="K180">
            <v>45689</v>
          </cell>
          <cell r="L180">
            <v>47149</v>
          </cell>
          <cell r="M180" t="str">
            <v>VP</v>
          </cell>
          <cell r="N180" t="str">
            <v>2025-2-15</v>
          </cell>
          <cell r="O180" t="str">
            <v>ANC</v>
          </cell>
          <cell r="P180" t="str">
            <v>King Air</v>
          </cell>
          <cell r="Q180">
            <v>9</v>
          </cell>
          <cell r="S180" t="str">
            <v>4 peak/2 off-peak</v>
          </cell>
          <cell r="T180" t="str">
            <v>T</v>
          </cell>
          <cell r="BJ180" t="str">
            <v>GKN</v>
          </cell>
        </row>
        <row r="181">
          <cell r="D181" t="str">
            <v>May Creek</v>
          </cell>
          <cell r="E181">
            <v>256074</v>
          </cell>
          <cell r="F181" t="str">
            <v>Rate increases each February 1</v>
          </cell>
          <cell r="G181">
            <v>1</v>
          </cell>
          <cell r="H181">
            <v>256074</v>
          </cell>
          <cell r="I181" t="str">
            <v>Copper Valley</v>
          </cell>
          <cell r="J181" t="str">
            <v>DOT-OST-1995-492</v>
          </cell>
          <cell r="K181">
            <v>45689</v>
          </cell>
          <cell r="L181">
            <v>47149</v>
          </cell>
          <cell r="M181" t="str">
            <v>VP</v>
          </cell>
          <cell r="N181" t="str">
            <v>2025-2-15</v>
          </cell>
          <cell r="O181" t="str">
            <v>GKN</v>
          </cell>
          <cell r="P181" t="str">
            <v>C185/206</v>
          </cell>
          <cell r="Q181" t="str">
            <v>3-5</v>
          </cell>
          <cell r="S181" t="str">
            <v>4 peak/2 off-peak</v>
          </cell>
          <cell r="T181" t="str">
            <v>S</v>
          </cell>
          <cell r="BJ181" t="str">
            <v>MYK</v>
          </cell>
        </row>
        <row r="182">
          <cell r="D182" t="str">
            <v>McCarthy</v>
          </cell>
          <cell r="E182">
            <v>256074</v>
          </cell>
          <cell r="F182" t="str">
            <v>Rate increases each February 1</v>
          </cell>
          <cell r="G182">
            <v>1</v>
          </cell>
          <cell r="H182">
            <v>256074</v>
          </cell>
          <cell r="I182" t="str">
            <v>Copper Valley</v>
          </cell>
          <cell r="J182" t="str">
            <v>DOT-OST-1995-492</v>
          </cell>
          <cell r="K182">
            <v>45689</v>
          </cell>
          <cell r="L182">
            <v>47149</v>
          </cell>
          <cell r="M182" t="str">
            <v>VP</v>
          </cell>
          <cell r="N182" t="str">
            <v>2025-2-15</v>
          </cell>
          <cell r="O182" t="str">
            <v>GKN</v>
          </cell>
          <cell r="P182" t="str">
            <v>C185/206</v>
          </cell>
          <cell r="Q182" t="str">
            <v>3-5</v>
          </cell>
          <cell r="S182" t="str">
            <v>4 peak/2 off-peak</v>
          </cell>
          <cell r="T182" t="str">
            <v>S</v>
          </cell>
          <cell r="BJ182" t="str">
            <v>MXY</v>
          </cell>
        </row>
        <row r="183">
          <cell r="D183" t="str">
            <v>Igiugig</v>
          </cell>
          <cell r="E183">
            <v>354916</v>
          </cell>
          <cell r="F183" t="str">
            <v>Rate increases each March</v>
          </cell>
          <cell r="G183">
            <v>1</v>
          </cell>
          <cell r="H183">
            <v>354916</v>
          </cell>
          <cell r="I183" t="str">
            <v>Grant Aviation</v>
          </cell>
          <cell r="J183" t="str">
            <v>DOT-OST-2015-0176</v>
          </cell>
          <cell r="K183">
            <v>45717</v>
          </cell>
          <cell r="L183">
            <v>47177</v>
          </cell>
          <cell r="M183" t="str">
            <v>MR</v>
          </cell>
          <cell r="N183" t="str">
            <v>2025-2-16</v>
          </cell>
          <cell r="O183" t="str">
            <v>AKN</v>
          </cell>
          <cell r="P183" t="str">
            <v>C-207</v>
          </cell>
          <cell r="Q183">
            <v>6</v>
          </cell>
          <cell r="S183">
            <v>3</v>
          </cell>
          <cell r="T183" t="str">
            <v>S</v>
          </cell>
          <cell r="BJ183" t="str">
            <v>IGG</v>
          </cell>
        </row>
        <row r="184">
          <cell r="D184" t="str">
            <v>Pilot Point</v>
          </cell>
          <cell r="E184">
            <v>270954</v>
          </cell>
          <cell r="F184" t="str">
            <v>Rate increases each March</v>
          </cell>
          <cell r="G184">
            <v>1</v>
          </cell>
          <cell r="H184">
            <v>270954</v>
          </cell>
          <cell r="I184" t="str">
            <v>Grant Aviation</v>
          </cell>
          <cell r="J184" t="str">
            <v>DOT-OST-2015-0178</v>
          </cell>
          <cell r="K184">
            <v>45717</v>
          </cell>
          <cell r="L184">
            <v>47177</v>
          </cell>
          <cell r="M184" t="str">
            <v>MR</v>
          </cell>
          <cell r="N184" t="str">
            <v>2025-2-16</v>
          </cell>
          <cell r="O184" t="str">
            <v>AKN</v>
          </cell>
          <cell r="P184" t="str">
            <v>C-207</v>
          </cell>
          <cell r="Q184">
            <v>6</v>
          </cell>
          <cell r="S184">
            <v>4</v>
          </cell>
          <cell r="T184" t="str">
            <v>S</v>
          </cell>
          <cell r="BJ184" t="str">
            <v>PIP</v>
          </cell>
        </row>
        <row r="185">
          <cell r="D185" t="str">
            <v>South Naknek</v>
          </cell>
          <cell r="E185">
            <v>282900</v>
          </cell>
          <cell r="F185" t="str">
            <v>Rate increases each March</v>
          </cell>
          <cell r="G185">
            <v>1</v>
          </cell>
          <cell r="H185">
            <v>282900</v>
          </cell>
          <cell r="I185" t="str">
            <v>Grant Aviation</v>
          </cell>
          <cell r="J185" t="str">
            <v>DOT-OST-2015-0060</v>
          </cell>
          <cell r="K185">
            <v>45717</v>
          </cell>
          <cell r="L185">
            <v>47177</v>
          </cell>
          <cell r="M185" t="str">
            <v>VP</v>
          </cell>
          <cell r="N185" t="str">
            <v>2025-2-18</v>
          </cell>
          <cell r="O185" t="str">
            <v>AKN</v>
          </cell>
          <cell r="P185" t="str">
            <v>C-207</v>
          </cell>
          <cell r="Q185">
            <v>6</v>
          </cell>
          <cell r="S185">
            <v>4</v>
          </cell>
          <cell r="T185" t="str">
            <v>S</v>
          </cell>
          <cell r="BJ185" t="str">
            <v>WSN</v>
          </cell>
        </row>
        <row r="186">
          <cell r="D186" t="str">
            <v>Ugashik</v>
          </cell>
          <cell r="E186">
            <v>270954</v>
          </cell>
          <cell r="F186" t="str">
            <v>Rate increases each March</v>
          </cell>
          <cell r="G186">
            <v>1</v>
          </cell>
          <cell r="H186">
            <v>270954</v>
          </cell>
          <cell r="I186" t="str">
            <v>Grant Aviation</v>
          </cell>
          <cell r="J186" t="str">
            <v>DOT-OST-2015-0179</v>
          </cell>
          <cell r="K186">
            <v>45717</v>
          </cell>
          <cell r="L186">
            <v>47177</v>
          </cell>
          <cell r="M186" t="str">
            <v>MR</v>
          </cell>
          <cell r="N186" t="str">
            <v>2025-2-16</v>
          </cell>
          <cell r="O186" t="str">
            <v>AKN</v>
          </cell>
          <cell r="P186" t="str">
            <v>C-207/PA-32</v>
          </cell>
          <cell r="Q186">
            <v>6</v>
          </cell>
          <cell r="S186">
            <v>4</v>
          </cell>
          <cell r="T186" t="str">
            <v>S</v>
          </cell>
          <cell r="BJ186" t="str">
            <v>UGS</v>
          </cell>
        </row>
        <row r="187">
          <cell r="D187" t="str">
            <v>Akhiok</v>
          </cell>
          <cell r="E187">
            <v>530607</v>
          </cell>
          <cell r="F187" t="str">
            <v>Rate increases every July 1</v>
          </cell>
          <cell r="G187">
            <v>1</v>
          </cell>
          <cell r="H187">
            <v>530607</v>
          </cell>
          <cell r="I187" t="str">
            <v>Island Air</v>
          </cell>
          <cell r="J187" t="str">
            <v>DOT-OST-2017-0046</v>
          </cell>
          <cell r="K187">
            <v>45474</v>
          </cell>
          <cell r="L187">
            <v>47299</v>
          </cell>
          <cell r="M187" t="str">
            <v>SF</v>
          </cell>
          <cell r="N187" t="str">
            <v>2024-5-11</v>
          </cell>
          <cell r="O187" t="str">
            <v>ADQ</v>
          </cell>
          <cell r="P187" t="str">
            <v>PA-32/C208</v>
          </cell>
          <cell r="Q187" t="str">
            <v>5 or 9</v>
          </cell>
          <cell r="S187">
            <v>3</v>
          </cell>
          <cell r="T187" t="str">
            <v xml:space="preserve">M </v>
          </cell>
          <cell r="BJ187" t="str">
            <v>AKK</v>
          </cell>
        </row>
        <row r="188">
          <cell r="D188" t="str">
            <v>Twin Hills</v>
          </cell>
          <cell r="E188">
            <v>415183</v>
          </cell>
          <cell r="F188" t="str">
            <v>Annual subsidy increases each September</v>
          </cell>
          <cell r="G188">
            <v>0.95</v>
          </cell>
          <cell r="H188">
            <v>437034.73684210528</v>
          </cell>
          <cell r="I188" t="str">
            <v>Grant Aviation</v>
          </cell>
          <cell r="J188" t="str">
            <v>DOT-OST-2015-0117</v>
          </cell>
          <cell r="K188">
            <v>45536</v>
          </cell>
          <cell r="L188">
            <v>47361</v>
          </cell>
          <cell r="M188" t="str">
            <v>MG</v>
          </cell>
          <cell r="N188" t="str">
            <v>2024-8-11</v>
          </cell>
          <cell r="O188" t="str">
            <v>DLG</v>
          </cell>
          <cell r="P188" t="str">
            <v>C-207/GA-8</v>
          </cell>
          <cell r="Q188" t="str">
            <v>6/7</v>
          </cell>
          <cell r="S188">
            <v>3</v>
          </cell>
          <cell r="T188" t="str">
            <v>S</v>
          </cell>
          <cell r="BJ188" t="str">
            <v>TWA</v>
          </cell>
        </row>
        <row r="189">
          <cell r="D189" t="str">
            <v>Chignik</v>
          </cell>
          <cell r="E189">
            <v>787754</v>
          </cell>
          <cell r="F189" t="str">
            <v>Rate increases each March</v>
          </cell>
          <cell r="G189">
            <v>0.85</v>
          </cell>
          <cell r="H189">
            <v>926769.4117647059</v>
          </cell>
          <cell r="I189" t="str">
            <v>Grant Aviation</v>
          </cell>
          <cell r="J189" t="str">
            <v>DOT-OST-2015-0245</v>
          </cell>
          <cell r="K189">
            <v>45717</v>
          </cell>
          <cell r="L189">
            <v>47542</v>
          </cell>
          <cell r="M189" t="str">
            <v>MG</v>
          </cell>
          <cell r="N189" t="str">
            <v>2025-1-4</v>
          </cell>
          <cell r="O189" t="str">
            <v>AKN</v>
          </cell>
          <cell r="P189" t="str">
            <v>Caravan</v>
          </cell>
          <cell r="Q189">
            <v>9</v>
          </cell>
          <cell r="S189">
            <v>4</v>
          </cell>
          <cell r="T189" t="str">
            <v>S</v>
          </cell>
          <cell r="BJ189" t="str">
            <v>KCG</v>
          </cell>
        </row>
        <row r="190">
          <cell r="D190" t="str">
            <v>Chignik Lake</v>
          </cell>
          <cell r="E190">
            <v>787754</v>
          </cell>
          <cell r="F190" t="str">
            <v>Rate increases each March</v>
          </cell>
          <cell r="G190">
            <v>0.85</v>
          </cell>
          <cell r="H190">
            <v>926769.4117647059</v>
          </cell>
          <cell r="I190" t="str">
            <v>Grant Aviation</v>
          </cell>
          <cell r="J190" t="str">
            <v>DOT-OST-2015-0245</v>
          </cell>
          <cell r="K190">
            <v>45717</v>
          </cell>
          <cell r="L190">
            <v>47542</v>
          </cell>
          <cell r="M190" t="str">
            <v>MG</v>
          </cell>
          <cell r="N190" t="str">
            <v>2025-1-4</v>
          </cell>
          <cell r="O190" t="str">
            <v>AKN</v>
          </cell>
          <cell r="P190" t="str">
            <v>Caravan</v>
          </cell>
          <cell r="Q190">
            <v>9</v>
          </cell>
          <cell r="S190">
            <v>4</v>
          </cell>
          <cell r="T190" t="str">
            <v>S</v>
          </cell>
          <cell r="BJ190" t="str">
            <v>KCQ</v>
          </cell>
        </row>
        <row r="196">
          <cell r="D196" t="str">
            <v>Annual Subsidy @ 100% completion</v>
          </cell>
          <cell r="E196">
            <v>926769.4117647059</v>
          </cell>
        </row>
        <row r="197">
          <cell r="D197" t="str">
            <v>S&amp;E paid by EAS</v>
          </cell>
          <cell r="E197">
            <v>3200000</v>
          </cell>
          <cell r="F197" t="str">
            <v>*FY25 amount, per Lorenzo 12/30/24</v>
          </cell>
        </row>
        <row r="198">
          <cell r="D198" t="str">
            <v>Spend rate @ October 1, 2025</v>
          </cell>
          <cell r="E198">
            <v>4126769.411764706</v>
          </cell>
        </row>
        <row r="200">
          <cell r="D200" t="str">
            <v>Plus expected increases (decreases) - estimated:</v>
          </cell>
        </row>
        <row r="201">
          <cell r="D201" t="str">
            <v>Johnstown</v>
          </cell>
          <cell r="E201">
            <v>-1695823</v>
          </cell>
          <cell r="F201" t="str">
            <v>New Skywest vs. Current</v>
          </cell>
        </row>
        <row r="202">
          <cell r="D202" t="str">
            <v>Chenega</v>
          </cell>
          <cell r="E202">
            <v>378944</v>
          </cell>
          <cell r="F202" t="str">
            <v>(new) Docket DOT-OST-2024-0107</v>
          </cell>
        </row>
        <row r="203">
          <cell r="D203" t="str">
            <v>Staunton</v>
          </cell>
          <cell r="E203">
            <v>-178941</v>
          </cell>
          <cell r="F203" t="str">
            <v>SkyWest Option 2 Year 1 vs. current</v>
          </cell>
        </row>
        <row r="204">
          <cell r="D204" t="str">
            <v>Lewisburg</v>
          </cell>
          <cell r="E204">
            <v>-793852</v>
          </cell>
          <cell r="F204" t="str">
            <v>SkyWest Option 1 vs. Current</v>
          </cell>
        </row>
        <row r="205">
          <cell r="D205" t="str">
            <v>Cape Girardeau</v>
          </cell>
          <cell r="E205">
            <v>-617755</v>
          </cell>
          <cell r="F205" t="str">
            <v>SkyWest Option 1 vs. Current</v>
          </cell>
        </row>
        <row r="206">
          <cell r="D206" t="str">
            <v>Watertown (NY)</v>
          </cell>
          <cell r="E206">
            <v>-2928081</v>
          </cell>
          <cell r="F206" t="str">
            <v>American year 1 vs. current</v>
          </cell>
        </row>
        <row r="207">
          <cell r="D207" t="str">
            <v>Escanaba</v>
          </cell>
          <cell r="E207">
            <v>-1883251</v>
          </cell>
          <cell r="F207" t="str">
            <v>SkyWest year 1 vs. current</v>
          </cell>
        </row>
        <row r="208">
          <cell r="D208" t="str">
            <v>Paducha</v>
          </cell>
          <cell r="E208">
            <v>-1809961</v>
          </cell>
          <cell r="F208" t="str">
            <v>SkyWest Option 3 Year 1 vs. current</v>
          </cell>
        </row>
        <row r="209">
          <cell r="D209" t="str">
            <v>Sault Ste. Marie</v>
          </cell>
          <cell r="E209">
            <v>-2699499</v>
          </cell>
          <cell r="F209" t="str">
            <v>SkyWest Year 1 vs. current</v>
          </cell>
        </row>
        <row r="210">
          <cell r="D210" t="str">
            <v>Brainerd</v>
          </cell>
          <cell r="E210">
            <v>-620174</v>
          </cell>
          <cell r="F210" t="str">
            <v>SkyWest Year 1 vs. current</v>
          </cell>
        </row>
        <row r="211">
          <cell r="D211" t="str">
            <v>Rhinelander</v>
          </cell>
          <cell r="E211">
            <v>-2011489</v>
          </cell>
          <cell r="F211" t="str">
            <v>SkyWest Year 1 vs. current</v>
          </cell>
        </row>
        <row r="212">
          <cell r="D212" t="str">
            <v>International Falls</v>
          </cell>
          <cell r="E212">
            <v>-887971</v>
          </cell>
          <cell r="F212" t="str">
            <v>SkyWest Year 1 vs. current</v>
          </cell>
        </row>
        <row r="213">
          <cell r="D213" t="str">
            <v>Iron Mountain</v>
          </cell>
          <cell r="E213">
            <v>-2547406</v>
          </cell>
          <cell r="F213" t="str">
            <v>SkyWest Year 1 vs. current</v>
          </cell>
        </row>
        <row r="214">
          <cell r="D214" t="str">
            <v>St. Paul</v>
          </cell>
          <cell r="E214">
            <v>5741127</v>
          </cell>
          <cell r="F214" t="str">
            <v>Sterling vs. Ravn (defunct)</v>
          </cell>
        </row>
        <row r="215">
          <cell r="D215" t="str">
            <v>St. Mary's</v>
          </cell>
          <cell r="E215">
            <v>341125</v>
          </cell>
          <cell r="F215" t="str">
            <v>Sterling vs. ACE</v>
          </cell>
        </row>
        <row r="216">
          <cell r="D216" t="str">
            <v>Unalakleet</v>
          </cell>
          <cell r="E216">
            <v>3088439</v>
          </cell>
          <cell r="F216" t="str">
            <v>New</v>
          </cell>
        </row>
        <row r="217">
          <cell r="D217" t="str">
            <v>EAS Totals</v>
          </cell>
          <cell r="E217">
            <v>-9124568</v>
          </cell>
          <cell r="F217" t="str">
            <v>Total increase vs. current month snapshot</v>
          </cell>
        </row>
        <row r="220">
          <cell r="E220">
            <v>-4997798.5882352944</v>
          </cell>
        </row>
      </sheetData>
      <sheetData sheetId="3">
        <row r="1">
          <cell r="D1" t="str">
            <v>EAS Community***</v>
          </cell>
          <cell r="E1" t="str">
            <v>Annual contract subsidy rates May 1, 2026</v>
          </cell>
          <cell r="F1" t="str">
            <v>Comments</v>
          </cell>
          <cell r="G1" t="str">
            <v>Comp %</v>
          </cell>
          <cell r="H1" t="str">
            <v>Max Annual at 100%</v>
          </cell>
          <cell r="I1" t="str">
            <v>Current Contracted Air Carrier</v>
          </cell>
          <cell r="J1" t="str">
            <v>Regulations.gov Docket</v>
          </cell>
          <cell r="K1" t="str">
            <v>Contract Start</v>
          </cell>
          <cell r="L1" t="str">
            <v>Contract End</v>
          </cell>
          <cell r="M1" t="str">
            <v>Analyst</v>
          </cell>
          <cell r="N1" t="str">
            <v>Current Rate Order</v>
          </cell>
          <cell r="O1" t="str">
            <v>Hub(s) Served</v>
          </cell>
          <cell r="P1" t="str">
            <v>Aircraft</v>
          </cell>
          <cell r="Q1" t="str">
            <v>Seats</v>
          </cell>
          <cell r="R1" t="str">
            <v>RTs/Day</v>
          </cell>
          <cell r="S1" t="str">
            <v>Weekly RTs</v>
          </cell>
          <cell r="T1" t="str">
            <v>Engines</v>
          </cell>
          <cell r="U1" t="str">
            <v>YE 09/30/16 Pax Total</v>
          </cell>
          <cell r="V1" t="str">
            <v>YE 09/30/16 Service Days</v>
          </cell>
          <cell r="W1" t="str">
            <v>YE 09/30/16 Enplanements/Day</v>
          </cell>
          <cell r="X1" t="str">
            <v>ACTUAL Subsidy Paid YE 09/30/16</v>
          </cell>
          <cell r="Y1" t="str">
            <v>Subsidy Per Passenger YE 09/30/16</v>
          </cell>
          <cell r="Z1" t="str">
            <v>YE 09/30/17 Pax Total</v>
          </cell>
          <cell r="AA1" t="str">
            <v>YE 09/30/17 Service Days</v>
          </cell>
          <cell r="AB1" t="str">
            <v>YE 09/30/17 Enplanements/Day</v>
          </cell>
          <cell r="AC1" t="str">
            <v>ACTUAL Subsidy Paid YE 09/30/17</v>
          </cell>
          <cell r="AD1" t="str">
            <v>Subsidy Per Passenger YE 09/30/17</v>
          </cell>
          <cell r="AE1" t="str">
            <v>YE 09/30/18 Pax Total</v>
          </cell>
          <cell r="AF1" t="str">
            <v>YE 09/30/18 Service Days</v>
          </cell>
          <cell r="AG1" t="str">
            <v>YE 09/30/18 Enplanements/Day</v>
          </cell>
          <cell r="AH1" t="str">
            <v>ACTUAL Subsidy Paid YE 09/30/18</v>
          </cell>
          <cell r="AI1" t="str">
            <v>Subsidy Per Passenger YE 09/30/18</v>
          </cell>
          <cell r="AJ1" t="str">
            <v>YE 09/30/19 Pax Total</v>
          </cell>
          <cell r="AK1" t="str">
            <v>YE 09/30/19 Service Days</v>
          </cell>
          <cell r="AL1" t="str">
            <v>YE 09/30/19 Enplanements/Day</v>
          </cell>
          <cell r="AM1" t="str">
            <v>ACTUAL Subsidy Paid YE 09/30/19</v>
          </cell>
          <cell r="AN1" t="str">
            <v>Subsidy Per Passenger YE 09/30/19</v>
          </cell>
          <cell r="AO1" t="str">
            <v>Community Name Check FY20 Data</v>
          </cell>
          <cell r="AP1" t="str">
            <v>YE 09/30/20 Pax Total</v>
          </cell>
          <cell r="AQ1" t="str">
            <v>YE 09/30/20 Service Days</v>
          </cell>
          <cell r="AR1" t="str">
            <v>YE 09/30/20 Enplanements/Day</v>
          </cell>
          <cell r="AS1" t="str">
            <v>ACTUAL Subsidy Paid YE 09/30/20</v>
          </cell>
          <cell r="AT1" t="str">
            <v>Subsidy Per Passenger YE 09/30/20</v>
          </cell>
          <cell r="AU1" t="str">
            <v>YE 09/30/21 Pax Total</v>
          </cell>
          <cell r="AV1" t="str">
            <v>YE 09/30/21 Service Days</v>
          </cell>
          <cell r="AW1" t="str">
            <v>YE 09/30/21 Enplanements/Day</v>
          </cell>
          <cell r="AX1" t="str">
            <v>ACTUAL Subsidy Paid YE 09/30/21</v>
          </cell>
          <cell r="AY1" t="str">
            <v>Subsidy Per Passenger YE 09/30/21</v>
          </cell>
          <cell r="AZ1" t="str">
            <v>YE 09/30/22 Pax Total</v>
          </cell>
          <cell r="BA1" t="str">
            <v>YE 09/30/22 Service Days</v>
          </cell>
          <cell r="BB1" t="str">
            <v>YE 09/30/22 Enplanements/Day</v>
          </cell>
          <cell r="BC1" t="str">
            <v>ACTUAL Subsidy Paid YE 09/30/22</v>
          </cell>
          <cell r="BD1" t="str">
            <v>Subsidy Per Passenger YE 09/30/22</v>
          </cell>
          <cell r="BE1" t="str">
            <v>YE 09/30/23 Pax Total</v>
          </cell>
          <cell r="BF1" t="str">
            <v>YE 09/30/23 Service Days</v>
          </cell>
          <cell r="BG1" t="str">
            <v>YE 09/30/23 Enplanements/Day</v>
          </cell>
          <cell r="BH1" t="str">
            <v>ACTUAL Subsidy Paid YE 09/30/23</v>
          </cell>
          <cell r="BI1" t="str">
            <v>Subsidy Per Passenger YE 09/30/23</v>
          </cell>
          <cell r="BJ1" t="str">
            <v>Apt Code</v>
          </cell>
        </row>
        <row r="2">
          <cell r="D2" t="str">
            <v>Chenega</v>
          </cell>
          <cell r="E2">
            <v>378944</v>
          </cell>
          <cell r="F2" t="str">
            <v>Rate increases each October</v>
          </cell>
          <cell r="G2">
            <v>1</v>
          </cell>
          <cell r="H2">
            <v>378944</v>
          </cell>
          <cell r="I2" t="str">
            <v>Alaska Air Transit</v>
          </cell>
          <cell r="J2" t="str">
            <v>DOT-OST-2024-0107</v>
          </cell>
          <cell r="K2">
            <v>45948</v>
          </cell>
          <cell r="L2">
            <v>46660</v>
          </cell>
          <cell r="M2" t="str">
            <v>SF</v>
          </cell>
          <cell r="N2" t="str">
            <v>2025-10-10</v>
          </cell>
          <cell r="O2" t="str">
            <v>MRI</v>
          </cell>
          <cell r="P2" t="str">
            <v>Caravan</v>
          </cell>
          <cell r="Q2">
            <v>9</v>
          </cell>
          <cell r="S2">
            <v>2</v>
          </cell>
          <cell r="T2" t="str">
            <v>S</v>
          </cell>
          <cell r="BJ2" t="str">
            <v>C05</v>
          </cell>
        </row>
        <row r="3">
          <cell r="D3" t="str">
            <v>Unalakleet</v>
          </cell>
          <cell r="E3">
            <v>3088439</v>
          </cell>
          <cell r="F3" t="str">
            <v>Rate increases each January</v>
          </cell>
          <cell r="G3">
            <v>1</v>
          </cell>
          <cell r="H3">
            <v>3088439</v>
          </cell>
          <cell r="I3" t="str">
            <v>Sterling</v>
          </cell>
          <cell r="J3" t="str">
            <v>DOT-OST-2024-0144</v>
          </cell>
          <cell r="K3">
            <v>45993</v>
          </cell>
          <cell r="L3">
            <v>47483</v>
          </cell>
          <cell r="M3" t="str">
            <v>VP</v>
          </cell>
          <cell r="N3" t="str">
            <v>2025-11-17</v>
          </cell>
          <cell r="O3" t="str">
            <v>ANC</v>
          </cell>
          <cell r="P3" t="str">
            <v>Saab 2000</v>
          </cell>
          <cell r="Q3">
            <v>30</v>
          </cell>
          <cell r="S3">
            <v>3</v>
          </cell>
          <cell r="T3" t="str">
            <v>T</v>
          </cell>
          <cell r="BJ3" t="str">
            <v>UNK</v>
          </cell>
        </row>
        <row r="4">
          <cell r="D4" t="str">
            <v>Akutan (fixed-wing)</v>
          </cell>
          <cell r="E4">
            <v>1860691</v>
          </cell>
          <cell r="F4" t="str">
            <v>Extended through June 30</v>
          </cell>
          <cell r="G4">
            <v>1</v>
          </cell>
          <cell r="H4">
            <v>1860691</v>
          </cell>
          <cell r="I4" t="str">
            <v>Grant Aviation</v>
          </cell>
          <cell r="J4" t="str">
            <v>DOT-OST-2000-7068</v>
          </cell>
          <cell r="K4">
            <v>46113</v>
          </cell>
          <cell r="L4">
            <v>46203</v>
          </cell>
          <cell r="M4" t="str">
            <v>VP</v>
          </cell>
          <cell r="N4" t="str">
            <v>2026-2-17</v>
          </cell>
          <cell r="O4" t="str">
            <v>DUT</v>
          </cell>
          <cell r="P4" t="str">
            <v>King Air 200</v>
          </cell>
          <cell r="Q4">
            <v>9</v>
          </cell>
          <cell r="S4">
            <v>12</v>
          </cell>
          <cell r="T4" t="str">
            <v>T</v>
          </cell>
          <cell r="BJ4" t="str">
            <v>7AK</v>
          </cell>
        </row>
        <row r="5">
          <cell r="D5" t="str">
            <v>Akutan (helicopter)</v>
          </cell>
          <cell r="E5">
            <v>1152195</v>
          </cell>
          <cell r="F5" t="str">
            <v>Extended through June 30</v>
          </cell>
          <cell r="G5">
            <v>1</v>
          </cell>
          <cell r="H5">
            <v>1152195</v>
          </cell>
          <cell r="I5" t="str">
            <v>Maritime Helicopters</v>
          </cell>
          <cell r="J5" t="str">
            <v>DOT-OST-2000-7068</v>
          </cell>
          <cell r="K5">
            <v>46113</v>
          </cell>
          <cell r="L5">
            <v>46203</v>
          </cell>
          <cell r="M5" t="str">
            <v>VP</v>
          </cell>
          <cell r="N5" t="str">
            <v>2026-2-17</v>
          </cell>
          <cell r="O5" t="str">
            <v>7AK</v>
          </cell>
          <cell r="P5" t="str">
            <v>Bell 206</v>
          </cell>
          <cell r="Q5">
            <v>4</v>
          </cell>
          <cell r="S5">
            <v>24</v>
          </cell>
          <cell r="T5" t="str">
            <v>S</v>
          </cell>
          <cell r="BJ5" t="str">
            <v>KQA</v>
          </cell>
        </row>
        <row r="6">
          <cell r="D6" t="str">
            <v>Diomede</v>
          </cell>
          <cell r="E6">
            <v>952062</v>
          </cell>
          <cell r="F6" t="str">
            <v>2025 Rate increases every July</v>
          </cell>
          <cell r="G6">
            <v>1</v>
          </cell>
          <cell r="H6">
            <v>952062</v>
          </cell>
          <cell r="I6" t="str">
            <v>Pathfinder</v>
          </cell>
          <cell r="J6" t="str">
            <v>DOT-OST-2020-0020</v>
          </cell>
          <cell r="K6">
            <v>45108</v>
          </cell>
          <cell r="L6">
            <v>46203</v>
          </cell>
          <cell r="M6" t="str">
            <v>SF</v>
          </cell>
          <cell r="N6" t="str">
            <v>2024-11-17</v>
          </cell>
          <cell r="O6" t="str">
            <v>OME</v>
          </cell>
          <cell r="P6" t="str">
            <v>Bell 212/412</v>
          </cell>
          <cell r="Q6">
            <v>9</v>
          </cell>
          <cell r="S6">
            <v>1</v>
          </cell>
          <cell r="T6" t="str">
            <v>S</v>
          </cell>
          <cell r="BJ6" t="str">
            <v>DM2</v>
          </cell>
        </row>
        <row r="7">
          <cell r="D7" t="str">
            <v>False Pass</v>
          </cell>
          <cell r="E7">
            <v>287219</v>
          </cell>
          <cell r="F7" t="str">
            <v>Rate increases each September</v>
          </cell>
          <cell r="G7">
            <v>1</v>
          </cell>
          <cell r="H7">
            <v>287219</v>
          </cell>
          <cell r="I7" t="str">
            <v>Grant Aviation</v>
          </cell>
          <cell r="J7" t="str">
            <v>DOT-OST-2015-0059</v>
          </cell>
          <cell r="K7">
            <v>44440</v>
          </cell>
          <cell r="L7">
            <v>46265</v>
          </cell>
          <cell r="M7" t="str">
            <v>VP</v>
          </cell>
          <cell r="N7" t="str">
            <v>2021-7-20</v>
          </cell>
          <cell r="O7" t="str">
            <v>CDB</v>
          </cell>
          <cell r="P7" t="str">
            <v>Navajo</v>
          </cell>
          <cell r="Q7">
            <v>9</v>
          </cell>
          <cell r="S7">
            <v>3</v>
          </cell>
          <cell r="T7" t="str">
            <v>T</v>
          </cell>
          <cell r="BJ7" t="str">
            <v>KFP</v>
          </cell>
        </row>
        <row r="8">
          <cell r="D8" t="str">
            <v>Manley Hot Springs</v>
          </cell>
          <cell r="E8">
            <v>92326</v>
          </cell>
          <cell r="G8">
            <v>1</v>
          </cell>
          <cell r="H8">
            <v>92326</v>
          </cell>
          <cell r="I8" t="str">
            <v>Warbelow's</v>
          </cell>
          <cell r="J8" t="str">
            <v>DOT-OST-2004-17563</v>
          </cell>
          <cell r="K8">
            <v>45536</v>
          </cell>
          <cell r="L8">
            <v>46265</v>
          </cell>
          <cell r="M8" t="str">
            <v>VP</v>
          </cell>
          <cell r="N8" t="str">
            <v>2024-9-9</v>
          </cell>
          <cell r="O8" t="str">
            <v>FAI</v>
          </cell>
          <cell r="P8" t="str">
            <v>Navajo</v>
          </cell>
          <cell r="Q8">
            <v>9</v>
          </cell>
          <cell r="S8">
            <v>3</v>
          </cell>
          <cell r="T8" t="str">
            <v>T</v>
          </cell>
          <cell r="BJ8" t="str">
            <v>MLY</v>
          </cell>
        </row>
        <row r="9">
          <cell r="D9" t="str">
            <v>Minto</v>
          </cell>
          <cell r="E9">
            <v>92326</v>
          </cell>
          <cell r="G9">
            <v>1</v>
          </cell>
          <cell r="H9">
            <v>92326</v>
          </cell>
          <cell r="I9" t="str">
            <v>Warbelow's</v>
          </cell>
          <cell r="J9" t="str">
            <v>DOT-OST-2004-17563</v>
          </cell>
          <cell r="K9">
            <v>45536</v>
          </cell>
          <cell r="L9">
            <v>46265</v>
          </cell>
          <cell r="M9" t="str">
            <v>VP</v>
          </cell>
          <cell r="N9" t="str">
            <v>2024-9-9</v>
          </cell>
          <cell r="O9" t="str">
            <v>FAI</v>
          </cell>
          <cell r="P9" t="str">
            <v>Navajo</v>
          </cell>
          <cell r="Q9">
            <v>9</v>
          </cell>
          <cell r="S9">
            <v>3</v>
          </cell>
          <cell r="T9" t="str">
            <v>T</v>
          </cell>
          <cell r="BJ9" t="str">
            <v>MNT</v>
          </cell>
        </row>
        <row r="10">
          <cell r="D10" t="str">
            <v>Skwentna</v>
          </cell>
          <cell r="E10">
            <v>44445</v>
          </cell>
          <cell r="F10" t="str">
            <v>Rate extended through September</v>
          </cell>
          <cell r="G10">
            <v>1</v>
          </cell>
          <cell r="H10">
            <v>44445</v>
          </cell>
          <cell r="I10" t="str">
            <v>Spernak</v>
          </cell>
          <cell r="J10" t="str">
            <v>DOT-OST-2021-0165</v>
          </cell>
          <cell r="K10">
            <v>46174</v>
          </cell>
          <cell r="L10">
            <v>46295</v>
          </cell>
          <cell r="M10" t="str">
            <v>VP</v>
          </cell>
          <cell r="N10" t="str">
            <v>2024-5-6</v>
          </cell>
          <cell r="O10" t="str">
            <v>MRI</v>
          </cell>
          <cell r="P10" t="str">
            <v>Cessna 207</v>
          </cell>
          <cell r="Q10">
            <v>5</v>
          </cell>
          <cell r="BJ10" t="str">
            <v>SKW</v>
          </cell>
        </row>
        <row r="11">
          <cell r="D11" t="str">
            <v>Excursion Inlet</v>
          </cell>
          <cell r="E11">
            <v>49250</v>
          </cell>
          <cell r="F11" t="str">
            <v>Rate increases every October</v>
          </cell>
          <cell r="G11">
            <v>1</v>
          </cell>
          <cell r="H11">
            <v>49250</v>
          </cell>
          <cell r="I11" t="str">
            <v>Ward Air</v>
          </cell>
          <cell r="J11" t="str">
            <v>DOT-OST-2002-12014</v>
          </cell>
          <cell r="K11">
            <v>44835</v>
          </cell>
          <cell r="L11">
            <v>46295</v>
          </cell>
          <cell r="M11" t="str">
            <v>MG</v>
          </cell>
          <cell r="N11" t="str">
            <v>2022-8-23</v>
          </cell>
          <cell r="O11" t="str">
            <v>JNU</v>
          </cell>
          <cell r="P11" t="str">
            <v>C-185/206/310</v>
          </cell>
          <cell r="Q11" t="str">
            <v>3 or 4</v>
          </cell>
          <cell r="S11" t="str">
            <v>3 Peak/1 off-peak</v>
          </cell>
          <cell r="T11" t="str">
            <v>S</v>
          </cell>
          <cell r="BJ11" t="str">
            <v>EXI</v>
          </cell>
        </row>
        <row r="12">
          <cell r="D12" t="str">
            <v>Kake</v>
          </cell>
          <cell r="E12">
            <v>755304</v>
          </cell>
          <cell r="F12" t="str">
            <v>Rate increases every October</v>
          </cell>
          <cell r="G12">
            <v>1</v>
          </cell>
          <cell r="H12">
            <v>755304</v>
          </cell>
          <cell r="I12" t="str">
            <v>Alaska Seaplanes</v>
          </cell>
          <cell r="J12" t="str">
            <v>DOT-OST-2008-0217</v>
          </cell>
          <cell r="K12">
            <v>44835</v>
          </cell>
          <cell r="L12">
            <v>46295</v>
          </cell>
          <cell r="M12" t="str">
            <v>MG</v>
          </cell>
          <cell r="N12" t="str">
            <v>2022-8-23</v>
          </cell>
          <cell r="O12" t="str">
            <v>JNU</v>
          </cell>
          <cell r="P12" t="str">
            <v>PC-12/C-208</v>
          </cell>
          <cell r="Q12">
            <v>9</v>
          </cell>
          <cell r="S12" t="str">
            <v>14 Peak/7 off-peak</v>
          </cell>
          <cell r="T12" t="str">
            <v>S</v>
          </cell>
          <cell r="BJ12" t="str">
            <v>KAE</v>
          </cell>
        </row>
        <row r="13">
          <cell r="D13" t="str">
            <v>Lake Minchumina</v>
          </cell>
          <cell r="E13">
            <v>213600</v>
          </cell>
          <cell r="F13" t="str">
            <v>Also may use C-206 or Beech A36 (4 seats each)</v>
          </cell>
          <cell r="G13">
            <v>1</v>
          </cell>
          <cell r="H13">
            <v>213600</v>
          </cell>
          <cell r="I13" t="str">
            <v>Wright Air</v>
          </cell>
          <cell r="J13" t="str">
            <v>DOT-OST-2008-0237</v>
          </cell>
          <cell r="K13">
            <v>45597</v>
          </cell>
          <cell r="L13">
            <v>46326</v>
          </cell>
          <cell r="M13" t="str">
            <v>SF</v>
          </cell>
          <cell r="N13" t="str">
            <v>2024-11-14</v>
          </cell>
          <cell r="O13" t="str">
            <v>FAI</v>
          </cell>
          <cell r="P13" t="str">
            <v>C-208/C-206</v>
          </cell>
          <cell r="Q13" t="str">
            <v>4/9</v>
          </cell>
          <cell r="S13">
            <v>2</v>
          </cell>
          <cell r="T13" t="str">
            <v>S</v>
          </cell>
          <cell r="BJ13" t="str">
            <v>LMA</v>
          </cell>
        </row>
        <row r="14">
          <cell r="D14" t="str">
            <v>King Cove</v>
          </cell>
          <cell r="E14">
            <v>1634887</v>
          </cell>
          <cell r="F14" t="str">
            <v>Order 2024-9-19; Rate increases every December</v>
          </cell>
          <cell r="G14">
            <v>1</v>
          </cell>
          <cell r="H14">
            <v>1634887</v>
          </cell>
          <cell r="I14" t="str">
            <v>Grant Aviation</v>
          </cell>
          <cell r="J14" t="str">
            <v>DOT-OST-2015-0177</v>
          </cell>
          <cell r="K14">
            <v>45627</v>
          </cell>
          <cell r="L14">
            <v>46356</v>
          </cell>
          <cell r="M14" t="str">
            <v>MR</v>
          </cell>
          <cell r="N14" t="str">
            <v>2024-9-19</v>
          </cell>
          <cell r="O14" t="str">
            <v>CDB</v>
          </cell>
          <cell r="P14" t="str">
            <v>Navajo/King Air</v>
          </cell>
          <cell r="Q14">
            <v>9</v>
          </cell>
          <cell r="S14">
            <v>12</v>
          </cell>
          <cell r="T14" t="str">
            <v>T</v>
          </cell>
          <cell r="BJ14" t="str">
            <v>KVC</v>
          </cell>
        </row>
        <row r="15">
          <cell r="D15" t="str">
            <v>McGrath</v>
          </cell>
          <cell r="E15">
            <v>585786</v>
          </cell>
          <cell r="F15" t="str">
            <v>Order 2024-8-18; Rate increases December 2025</v>
          </cell>
          <cell r="G15">
            <v>1</v>
          </cell>
          <cell r="H15">
            <v>585786</v>
          </cell>
          <cell r="I15" t="str">
            <v>Alaska Air Transit</v>
          </cell>
          <cell r="J15" t="str">
            <v>DOT-OST-2017-0108</v>
          </cell>
          <cell r="K15">
            <v>45627</v>
          </cell>
          <cell r="L15">
            <v>46356</v>
          </cell>
          <cell r="M15" t="str">
            <v>MG</v>
          </cell>
          <cell r="N15" t="str">
            <v>2024-8-18</v>
          </cell>
          <cell r="O15" t="str">
            <v>MRI</v>
          </cell>
          <cell r="P15" t="str">
            <v>PC-12</v>
          </cell>
          <cell r="Q15">
            <v>9</v>
          </cell>
          <cell r="S15">
            <v>5</v>
          </cell>
          <cell r="T15" t="str">
            <v>S</v>
          </cell>
          <cell r="BJ15" t="str">
            <v>MCG</v>
          </cell>
        </row>
        <row r="16">
          <cell r="D16" t="str">
            <v>Angoon</v>
          </cell>
          <cell r="E16">
            <v>440619</v>
          </cell>
          <cell r="F16" t="str">
            <v>Rate increases every February</v>
          </cell>
          <cell r="G16">
            <v>1</v>
          </cell>
          <cell r="H16">
            <v>440619</v>
          </cell>
          <cell r="I16" t="str">
            <v>Alaska Seaplanes</v>
          </cell>
          <cell r="J16" t="str">
            <v>DOT-OST-2006-25542</v>
          </cell>
          <cell r="K16">
            <v>44957</v>
          </cell>
          <cell r="L16">
            <v>46418</v>
          </cell>
          <cell r="M16" t="str">
            <v>MG</v>
          </cell>
          <cell r="N16" t="str">
            <v>2022-12-11</v>
          </cell>
          <cell r="O16" t="str">
            <v>JNU</v>
          </cell>
          <cell r="P16" t="str">
            <v>C206/Beaver/C208</v>
          </cell>
          <cell r="Q16" t="str">
            <v>4/6/9</v>
          </cell>
          <cell r="S16" t="str">
            <v>10 Peak/5 off-peak</v>
          </cell>
          <cell r="T16" t="str">
            <v>S</v>
          </cell>
          <cell r="BJ16" t="str">
            <v>AGN</v>
          </cell>
        </row>
        <row r="17">
          <cell r="D17" t="str">
            <v>Egegik</v>
          </cell>
          <cell r="E17">
            <v>206947</v>
          </cell>
          <cell r="F17" t="str">
            <v>$0 May through Sept., rate increases each Feb.</v>
          </cell>
          <cell r="G17">
            <v>0.9</v>
          </cell>
          <cell r="H17">
            <v>229941.11111111109</v>
          </cell>
          <cell r="I17" t="str">
            <v>Grant Aviation</v>
          </cell>
          <cell r="J17" t="str">
            <v>DOT-OST-2015-0242</v>
          </cell>
          <cell r="K17">
            <v>44572</v>
          </cell>
          <cell r="L17">
            <v>46418</v>
          </cell>
          <cell r="M17" t="str">
            <v>MG</v>
          </cell>
          <cell r="N17" t="str">
            <v>2022-1-5</v>
          </cell>
          <cell r="O17" t="str">
            <v>AKN</v>
          </cell>
          <cell r="P17" t="str">
            <v>C-207/GA-8</v>
          </cell>
          <cell r="Q17">
            <v>6</v>
          </cell>
          <cell r="S17" t="str">
            <v>7 Peak/3 off-peak</v>
          </cell>
          <cell r="T17" t="str">
            <v>S</v>
          </cell>
          <cell r="BJ17" t="str">
            <v>EGX</v>
          </cell>
        </row>
        <row r="18">
          <cell r="D18" t="str">
            <v>Elfin Cove</v>
          </cell>
          <cell r="E18">
            <v>548306</v>
          </cell>
          <cell r="F18" t="str">
            <v>Rate increases every February</v>
          </cell>
          <cell r="G18">
            <v>1</v>
          </cell>
          <cell r="H18">
            <v>548306</v>
          </cell>
          <cell r="I18" t="str">
            <v>Alaska Seaplanes</v>
          </cell>
          <cell r="J18" t="str">
            <v>DOT-OST-2002-11586</v>
          </cell>
          <cell r="K18">
            <v>44957</v>
          </cell>
          <cell r="L18">
            <v>46418</v>
          </cell>
          <cell r="M18" t="str">
            <v>MG</v>
          </cell>
          <cell r="N18" t="str">
            <v>2022-12-11</v>
          </cell>
          <cell r="O18" t="str">
            <v>JNU</v>
          </cell>
          <cell r="P18" t="str">
            <v>C206/Beaver/C208</v>
          </cell>
          <cell r="Q18" t="str">
            <v>4/6/9</v>
          </cell>
          <cell r="S18" t="str">
            <v>5 Peak/2 off-peak</v>
          </cell>
          <cell r="T18" t="str">
            <v>S</v>
          </cell>
          <cell r="BJ18" t="str">
            <v>ELV</v>
          </cell>
        </row>
        <row r="19">
          <cell r="D19" t="str">
            <v>Pelican</v>
          </cell>
          <cell r="E19">
            <v>1040497</v>
          </cell>
          <cell r="F19" t="str">
            <v>Rate increases every February</v>
          </cell>
          <cell r="G19">
            <v>1</v>
          </cell>
          <cell r="H19">
            <v>1040497</v>
          </cell>
          <cell r="I19" t="str">
            <v>Alaska Seaplanes</v>
          </cell>
          <cell r="J19" t="str">
            <v>DOT-OST-2002-11586</v>
          </cell>
          <cell r="K19">
            <v>44957</v>
          </cell>
          <cell r="L19">
            <v>46418</v>
          </cell>
          <cell r="M19" t="str">
            <v>MG</v>
          </cell>
          <cell r="N19" t="str">
            <v>2022-12-11</v>
          </cell>
          <cell r="O19" t="str">
            <v>JNU</v>
          </cell>
          <cell r="P19" t="str">
            <v>C206/Beaver/C208</v>
          </cell>
          <cell r="Q19" t="str">
            <v>4/6/9</v>
          </cell>
          <cell r="S19">
            <v>6</v>
          </cell>
          <cell r="T19" t="str">
            <v>S</v>
          </cell>
          <cell r="BJ19" t="str">
            <v>PEC</v>
          </cell>
        </row>
        <row r="20">
          <cell r="D20" t="str">
            <v>Tenakee</v>
          </cell>
          <cell r="E20">
            <v>316645</v>
          </cell>
          <cell r="F20" t="str">
            <v>Rate increases every February</v>
          </cell>
          <cell r="G20">
            <v>1</v>
          </cell>
          <cell r="H20">
            <v>316645</v>
          </cell>
          <cell r="I20" t="str">
            <v>Alaska Seaplanes</v>
          </cell>
          <cell r="J20" t="str">
            <v>DOT-OST-2006-25542</v>
          </cell>
          <cell r="K20">
            <v>44957</v>
          </cell>
          <cell r="L20">
            <v>46418</v>
          </cell>
          <cell r="M20" t="str">
            <v>MG</v>
          </cell>
          <cell r="N20" t="str">
            <v>2022-12-11</v>
          </cell>
          <cell r="O20" t="str">
            <v>JNU</v>
          </cell>
          <cell r="P20" t="str">
            <v>C206/Beaver/C208</v>
          </cell>
          <cell r="Q20" t="str">
            <v>4/6/9</v>
          </cell>
          <cell r="S20" t="str">
            <v>7 Peak/3 off-peak</v>
          </cell>
          <cell r="T20" t="str">
            <v>S</v>
          </cell>
          <cell r="BJ20" t="str">
            <v>TKE</v>
          </cell>
        </row>
        <row r="21">
          <cell r="D21" t="str">
            <v>Ekwok</v>
          </cell>
          <cell r="E21">
            <v>276193</v>
          </cell>
          <cell r="F21" t="str">
            <v>Rate increases each March</v>
          </cell>
          <cell r="G21">
            <v>1</v>
          </cell>
          <cell r="H21">
            <v>276193</v>
          </cell>
          <cell r="I21" t="str">
            <v>Grant Aviation</v>
          </cell>
          <cell r="J21" t="str">
            <v>DOT-OST-2015-0175</v>
          </cell>
          <cell r="K21">
            <v>45717</v>
          </cell>
          <cell r="L21">
            <v>46446</v>
          </cell>
          <cell r="M21" t="str">
            <v>MR</v>
          </cell>
          <cell r="N21" t="str">
            <v>2025-2-16</v>
          </cell>
          <cell r="O21" t="str">
            <v>DLG</v>
          </cell>
          <cell r="P21" t="str">
            <v>C-207</v>
          </cell>
          <cell r="Q21">
            <v>6</v>
          </cell>
          <cell r="S21">
            <v>3</v>
          </cell>
          <cell r="T21" t="str">
            <v>S</v>
          </cell>
          <cell r="BJ21" t="str">
            <v>KEK</v>
          </cell>
        </row>
        <row r="22">
          <cell r="D22" t="str">
            <v xml:space="preserve">Cordova </v>
          </cell>
          <cell r="E22">
            <v>5718676</v>
          </cell>
          <cell r="F22" t="str">
            <v>Passenger service (consolidated year 1 &amp; 2)</v>
          </cell>
          <cell r="G22">
            <v>0.98</v>
          </cell>
          <cell r="H22">
            <v>5835383.6734693879</v>
          </cell>
          <cell r="I22" t="str">
            <v>Alaska Airlines</v>
          </cell>
          <cell r="J22" t="str">
            <v>DOT-OST-1998-4899</v>
          </cell>
          <cell r="K22">
            <v>45778</v>
          </cell>
          <cell r="L22">
            <v>46507</v>
          </cell>
          <cell r="M22" t="str">
            <v>MG</v>
          </cell>
          <cell r="N22" t="str">
            <v>2025-3-16</v>
          </cell>
          <cell r="O22" t="str">
            <v>ANC/JNU</v>
          </cell>
          <cell r="P22" t="str">
            <v>B-737</v>
          </cell>
          <cell r="Q22">
            <v>124</v>
          </cell>
          <cell r="S22">
            <v>14</v>
          </cell>
          <cell r="T22" t="str">
            <v>T</v>
          </cell>
          <cell r="BJ22" t="str">
            <v>CDV</v>
          </cell>
        </row>
        <row r="23">
          <cell r="D23" t="str">
            <v>Cordova (freighter)</v>
          </cell>
          <cell r="E23">
            <v>27600</v>
          </cell>
          <cell r="F23" t="str">
            <v>Freighter-only service (years 1 &amp; 2)</v>
          </cell>
          <cell r="G23">
            <v>1</v>
          </cell>
          <cell r="H23">
            <v>27600</v>
          </cell>
          <cell r="I23" t="str">
            <v>Alaska Airlines</v>
          </cell>
          <cell r="J23" t="str">
            <v>DOT-OST-1998-4899</v>
          </cell>
          <cell r="K23">
            <v>45778</v>
          </cell>
          <cell r="L23">
            <v>46507</v>
          </cell>
          <cell r="M23" t="str">
            <v>MG</v>
          </cell>
          <cell r="N23" t="str">
            <v>2025-3-16</v>
          </cell>
          <cell r="O23" t="str">
            <v>ANC/JNU</v>
          </cell>
          <cell r="P23" t="str">
            <v>B-737-700F</v>
          </cell>
          <cell r="Q23">
            <v>0</v>
          </cell>
          <cell r="T23" t="str">
            <v>T</v>
          </cell>
          <cell r="BJ23" t="str">
            <v>CDV</v>
          </cell>
        </row>
        <row r="24">
          <cell r="D24" t="str">
            <v xml:space="preserve">Gustavus </v>
          </cell>
          <cell r="E24">
            <v>506894</v>
          </cell>
          <cell r="F24" t="str">
            <v>Passenger service (consolidated year 1 &amp; 2)</v>
          </cell>
          <cell r="G24">
            <v>0.98</v>
          </cell>
          <cell r="H24">
            <v>517238.77551020408</v>
          </cell>
          <cell r="I24" t="str">
            <v>Alaska Airlines</v>
          </cell>
          <cell r="J24" t="str">
            <v>DOT-OST-1998-4899</v>
          </cell>
          <cell r="K24">
            <v>45778</v>
          </cell>
          <cell r="L24">
            <v>46507</v>
          </cell>
          <cell r="M24" t="str">
            <v>MG</v>
          </cell>
          <cell r="N24" t="str">
            <v>2025-3-16</v>
          </cell>
          <cell r="O24" t="str">
            <v>JNU</v>
          </cell>
          <cell r="P24" t="str">
            <v>B-737</v>
          </cell>
          <cell r="Q24">
            <v>124</v>
          </cell>
          <cell r="S24" t="str">
            <v>7 Peak (summer)</v>
          </cell>
          <cell r="T24" t="str">
            <v>T</v>
          </cell>
          <cell r="BJ24" t="str">
            <v>GST</v>
          </cell>
        </row>
        <row r="25">
          <cell r="D25" t="str">
            <v>Petersburg</v>
          </cell>
          <cell r="E25">
            <v>2395607</v>
          </cell>
          <cell r="F25" t="str">
            <v>Passenger service (consolidated year 1 &amp; 2)</v>
          </cell>
          <cell r="G25">
            <v>0.98</v>
          </cell>
          <cell r="H25">
            <v>2444496.9387755101</v>
          </cell>
          <cell r="I25" t="str">
            <v>Alaska Airlines</v>
          </cell>
          <cell r="J25" t="str">
            <v>DOT-OST-1998-4899</v>
          </cell>
          <cell r="K25">
            <v>45778</v>
          </cell>
          <cell r="L25">
            <v>46507</v>
          </cell>
          <cell r="M25" t="str">
            <v>MG</v>
          </cell>
          <cell r="N25" t="str">
            <v>2025-3-16</v>
          </cell>
          <cell r="O25" t="str">
            <v>JNU/KTN</v>
          </cell>
          <cell r="P25" t="str">
            <v>B-737</v>
          </cell>
          <cell r="Q25">
            <v>124</v>
          </cell>
          <cell r="S25">
            <v>14</v>
          </cell>
          <cell r="T25" t="str">
            <v>T</v>
          </cell>
          <cell r="BJ25" t="str">
            <v>PSG</v>
          </cell>
        </row>
        <row r="26">
          <cell r="D26" t="str">
            <v>Petersburg (freighter)</v>
          </cell>
          <cell r="E26">
            <v>308343</v>
          </cell>
          <cell r="F26" t="str">
            <v>Freighter-only service (years 1 &amp; 2)</v>
          </cell>
          <cell r="G26">
            <v>1</v>
          </cell>
          <cell r="H26">
            <v>308343</v>
          </cell>
          <cell r="I26" t="str">
            <v>Alaska Airlines</v>
          </cell>
          <cell r="J26" t="str">
            <v>DOT-OST-1998-4899</v>
          </cell>
          <cell r="K26">
            <v>45778</v>
          </cell>
          <cell r="L26">
            <v>46507</v>
          </cell>
          <cell r="M26" t="str">
            <v>MG</v>
          </cell>
          <cell r="N26" t="str">
            <v>2025-3-16</v>
          </cell>
          <cell r="O26" t="str">
            <v>JNU/SEA</v>
          </cell>
          <cell r="P26" t="str">
            <v>B-737-700F</v>
          </cell>
          <cell r="Q26">
            <v>0</v>
          </cell>
          <cell r="T26" t="str">
            <v>T</v>
          </cell>
          <cell r="BJ26" t="str">
            <v>PSG</v>
          </cell>
        </row>
        <row r="27">
          <cell r="D27" t="str">
            <v>Wrangell</v>
          </cell>
          <cell r="E27">
            <v>2709315</v>
          </cell>
          <cell r="F27" t="str">
            <v>Passenger service (consolidated year 1 &amp; 2)</v>
          </cell>
          <cell r="G27">
            <v>0.98</v>
          </cell>
          <cell r="H27">
            <v>2764607.1428571427</v>
          </cell>
          <cell r="I27" t="str">
            <v>Alaska Airlines</v>
          </cell>
          <cell r="J27" t="str">
            <v>DOT-OST-1998-4899</v>
          </cell>
          <cell r="K27">
            <v>45778</v>
          </cell>
          <cell r="L27">
            <v>46507</v>
          </cell>
          <cell r="M27" t="str">
            <v>MG</v>
          </cell>
          <cell r="N27" t="str">
            <v>2025-3-16</v>
          </cell>
          <cell r="O27" t="str">
            <v>JNU/KTN</v>
          </cell>
          <cell r="P27" t="str">
            <v>B-737</v>
          </cell>
          <cell r="Q27">
            <v>124</v>
          </cell>
          <cell r="S27">
            <v>14</v>
          </cell>
          <cell r="T27" t="str">
            <v>T</v>
          </cell>
          <cell r="BJ27" t="str">
            <v>WRG</v>
          </cell>
        </row>
        <row r="28">
          <cell r="D28" t="str">
            <v>Wrangell (freighter)</v>
          </cell>
          <cell r="E28">
            <v>338778</v>
          </cell>
          <cell r="F28" t="str">
            <v>Freighter-only service (years 1 &amp; 2)</v>
          </cell>
          <cell r="G28">
            <v>1</v>
          </cell>
          <cell r="H28">
            <v>338778</v>
          </cell>
          <cell r="I28" t="str">
            <v>Alaska Airlines</v>
          </cell>
          <cell r="J28" t="str">
            <v>DOT-OST-1998-4899</v>
          </cell>
          <cell r="K28">
            <v>45778</v>
          </cell>
          <cell r="L28">
            <v>46507</v>
          </cell>
          <cell r="M28" t="str">
            <v>MG</v>
          </cell>
          <cell r="N28" t="str">
            <v>2025-3-16</v>
          </cell>
          <cell r="O28" t="str">
            <v>JNU/SEA</v>
          </cell>
          <cell r="P28" t="str">
            <v>B-737-700F</v>
          </cell>
          <cell r="Q28">
            <v>0</v>
          </cell>
          <cell r="T28" t="str">
            <v>T</v>
          </cell>
          <cell r="BJ28" t="str">
            <v>WRG</v>
          </cell>
        </row>
        <row r="29">
          <cell r="D29" t="str">
            <v>Yakutat</v>
          </cell>
          <cell r="E29">
            <v>5815877</v>
          </cell>
          <cell r="F29" t="str">
            <v>Passenger service (consolidated year 1 &amp; 2)</v>
          </cell>
          <cell r="G29">
            <v>0.98</v>
          </cell>
          <cell r="H29">
            <v>5934568.3673469387</v>
          </cell>
          <cell r="I29" t="str">
            <v>Alaska Airlines</v>
          </cell>
          <cell r="J29" t="str">
            <v>DOT-OST-1998-4899</v>
          </cell>
          <cell r="K29">
            <v>45778</v>
          </cell>
          <cell r="L29">
            <v>46507</v>
          </cell>
          <cell r="M29" t="str">
            <v>MG</v>
          </cell>
          <cell r="N29" t="str">
            <v>2025-3-16</v>
          </cell>
          <cell r="O29" t="str">
            <v>ANC/JNU</v>
          </cell>
          <cell r="P29" t="str">
            <v>B-737</v>
          </cell>
          <cell r="Q29">
            <v>124</v>
          </cell>
          <cell r="S29">
            <v>14</v>
          </cell>
          <cell r="T29" t="str">
            <v>T</v>
          </cell>
          <cell r="BJ29" t="str">
            <v>YAK</v>
          </cell>
        </row>
        <row r="30">
          <cell r="D30" t="str">
            <v>Yakutat (freighter)</v>
          </cell>
          <cell r="E30">
            <v>24076</v>
          </cell>
          <cell r="F30" t="str">
            <v>Freighter-only service (years 1 &amp; 2)</v>
          </cell>
          <cell r="G30">
            <v>1</v>
          </cell>
          <cell r="H30">
            <v>24076</v>
          </cell>
          <cell r="I30" t="str">
            <v>Alaska Airlines</v>
          </cell>
          <cell r="J30" t="str">
            <v>DOT-OST-1998-4899</v>
          </cell>
          <cell r="K30">
            <v>45778</v>
          </cell>
          <cell r="L30">
            <v>46507</v>
          </cell>
          <cell r="M30" t="str">
            <v>MG</v>
          </cell>
          <cell r="N30" t="str">
            <v>2025-3-16</v>
          </cell>
          <cell r="O30" t="str">
            <v>ANC/JNU</v>
          </cell>
          <cell r="P30" t="str">
            <v>B-737-700F</v>
          </cell>
          <cell r="Q30">
            <v>0</v>
          </cell>
          <cell r="T30" t="str">
            <v>T</v>
          </cell>
          <cell r="BJ30" t="str">
            <v>YAK</v>
          </cell>
        </row>
        <row r="31">
          <cell r="D31" t="str">
            <v>Chisana</v>
          </cell>
          <cell r="E31">
            <v>229880</v>
          </cell>
          <cell r="F31" t="str">
            <v>Seasonal (one round trip in off-season)</v>
          </cell>
          <cell r="G31">
            <v>1</v>
          </cell>
          <cell r="H31">
            <v>229880</v>
          </cell>
          <cell r="I31" t="str">
            <v>40-Mile Air</v>
          </cell>
          <cell r="J31" t="str">
            <v>DOT-OST-1998-4574</v>
          </cell>
          <cell r="K31">
            <v>45809</v>
          </cell>
          <cell r="L31">
            <v>46538</v>
          </cell>
          <cell r="M31" t="str">
            <v>VP</v>
          </cell>
          <cell r="N31" t="str">
            <v>2025-6-8</v>
          </cell>
          <cell r="O31" t="str">
            <v>TKJ</v>
          </cell>
          <cell r="P31" t="str">
            <v>C-185/C-206/C-207</v>
          </cell>
          <cell r="Q31" t="str">
            <v>3/4/4</v>
          </cell>
          <cell r="S31">
            <v>3</v>
          </cell>
          <cell r="T31" t="str">
            <v>S</v>
          </cell>
          <cell r="BJ31" t="str">
            <v>CZN</v>
          </cell>
        </row>
        <row r="32">
          <cell r="D32" t="str">
            <v>Metlakatla</v>
          </cell>
          <cell r="E32">
            <v>1587179</v>
          </cell>
          <cell r="F32" t="str">
            <v>Rate increases each July</v>
          </cell>
          <cell r="G32">
            <v>1</v>
          </cell>
          <cell r="H32">
            <v>1587179</v>
          </cell>
          <cell r="I32" t="str">
            <v>Taquan</v>
          </cell>
          <cell r="J32" t="str">
            <v>DOT-OST-2021-0164</v>
          </cell>
          <cell r="K32">
            <v>45474</v>
          </cell>
          <cell r="L32">
            <v>46568</v>
          </cell>
          <cell r="M32" t="str">
            <v>VP</v>
          </cell>
          <cell r="N32" t="str">
            <v>2024-7-13</v>
          </cell>
          <cell r="O32" t="str">
            <v>WFB</v>
          </cell>
          <cell r="P32" t="str">
            <v>DHC-2 Beaver</v>
          </cell>
          <cell r="Q32">
            <v>6</v>
          </cell>
          <cell r="S32" t="str">
            <v>28 Peak/18 off-peak</v>
          </cell>
          <cell r="T32" t="str">
            <v>S</v>
          </cell>
          <cell r="BJ32" t="str">
            <v>MTM</v>
          </cell>
        </row>
        <row r="33">
          <cell r="D33" t="str">
            <v>Valdez</v>
          </cell>
          <cell r="E33">
            <v>5465246</v>
          </cell>
          <cell r="F33" t="str">
            <v>Rate increases each September</v>
          </cell>
          <cell r="G33">
            <v>1</v>
          </cell>
          <cell r="H33">
            <v>5465246</v>
          </cell>
          <cell r="I33" t="str">
            <v>Reeve</v>
          </cell>
          <cell r="J33" t="str">
            <v>DOT-OST-2024-0052</v>
          </cell>
          <cell r="K33">
            <v>45884</v>
          </cell>
          <cell r="L33">
            <v>46630</v>
          </cell>
          <cell r="M33" t="str">
            <v>MR</v>
          </cell>
          <cell r="N33" t="str">
            <v>2025-8-7</v>
          </cell>
          <cell r="O33" t="str">
            <v>ANC/FAI</v>
          </cell>
          <cell r="P33" t="str">
            <v>King Air</v>
          </cell>
          <cell r="Q33">
            <v>9</v>
          </cell>
          <cell r="R33">
            <v>4</v>
          </cell>
          <cell r="S33">
            <v>28</v>
          </cell>
          <cell r="T33" t="str">
            <v>T</v>
          </cell>
          <cell r="BJ33" t="str">
            <v>VDZ</v>
          </cell>
        </row>
        <row r="34">
          <cell r="D34" t="str">
            <v>Adak</v>
          </cell>
          <cell r="E34">
            <v>3290418</v>
          </cell>
          <cell r="G34">
            <v>0.92</v>
          </cell>
          <cell r="H34">
            <v>3576541.3043478257</v>
          </cell>
          <cell r="I34" t="str">
            <v>Alaska Airlines</v>
          </cell>
          <cell r="J34" t="str">
            <v>DOT-OST-2000-8556</v>
          </cell>
          <cell r="K34">
            <v>45931</v>
          </cell>
          <cell r="L34">
            <v>46660</v>
          </cell>
          <cell r="M34" t="str">
            <v>MR</v>
          </cell>
          <cell r="N34" t="str">
            <v>2025-8-1</v>
          </cell>
          <cell r="O34" t="str">
            <v>ANC</v>
          </cell>
          <cell r="P34" t="str">
            <v>B-737</v>
          </cell>
          <cell r="Q34">
            <v>124</v>
          </cell>
          <cell r="S34">
            <v>2</v>
          </cell>
          <cell r="T34" t="str">
            <v>T</v>
          </cell>
          <cell r="BJ34" t="str">
            <v>ADK</v>
          </cell>
        </row>
        <row r="35">
          <cell r="D35" t="str">
            <v>Adak (freighter)</v>
          </cell>
          <cell r="E35">
            <v>454029</v>
          </cell>
          <cell r="G35">
            <v>1</v>
          </cell>
          <cell r="H35">
            <v>454029</v>
          </cell>
          <cell r="I35" t="str">
            <v>Alaska Airlines</v>
          </cell>
          <cell r="J35" t="str">
            <v>DOT-OST-2000-8556</v>
          </cell>
          <cell r="K35">
            <v>45931</v>
          </cell>
          <cell r="L35">
            <v>46660</v>
          </cell>
          <cell r="M35" t="str">
            <v>MR</v>
          </cell>
          <cell r="N35" t="str">
            <v>2025-8-1</v>
          </cell>
          <cell r="O35" t="str">
            <v>ANC</v>
          </cell>
          <cell r="P35" t="str">
            <v>B-737-700F</v>
          </cell>
          <cell r="Q35">
            <v>0</v>
          </cell>
          <cell r="S35" t="str">
            <v>24/year</v>
          </cell>
          <cell r="T35" t="str">
            <v>T</v>
          </cell>
          <cell r="BJ35" t="str">
            <v>ADK</v>
          </cell>
        </row>
        <row r="36">
          <cell r="D36" t="str">
            <v>Port Alexander</v>
          </cell>
          <cell r="E36">
            <v>148000</v>
          </cell>
          <cell r="F36" t="str">
            <v>Rate increases each October</v>
          </cell>
          <cell r="G36">
            <v>1</v>
          </cell>
          <cell r="H36">
            <v>148000</v>
          </cell>
          <cell r="I36" t="str">
            <v>Baranautica</v>
          </cell>
          <cell r="J36" t="str">
            <v>DOT-OST-1999-6244</v>
          </cell>
          <cell r="K36">
            <v>45931</v>
          </cell>
          <cell r="L36">
            <v>46660</v>
          </cell>
          <cell r="M36" t="str">
            <v>SF</v>
          </cell>
          <cell r="N36" t="str">
            <v>2025-10-6</v>
          </cell>
          <cell r="O36" t="str">
            <v>SIT</v>
          </cell>
          <cell r="P36" t="str">
            <v>C-185</v>
          </cell>
          <cell r="Q36">
            <v>3</v>
          </cell>
          <cell r="S36">
            <v>2</v>
          </cell>
          <cell r="T36" t="str">
            <v>S</v>
          </cell>
          <cell r="BJ36" t="str">
            <v>PTD</v>
          </cell>
        </row>
        <row r="37">
          <cell r="D37" t="str">
            <v>Tatitlek</v>
          </cell>
          <cell r="E37">
            <v>327454</v>
          </cell>
          <cell r="F37" t="str">
            <v>Rate changes each October</v>
          </cell>
          <cell r="G37">
            <v>1</v>
          </cell>
          <cell r="H37">
            <v>327454</v>
          </cell>
          <cell r="I37" t="str">
            <v>Alaska Air Transit</v>
          </cell>
          <cell r="J37" t="str">
            <v>DOT-OST-2013-0030</v>
          </cell>
          <cell r="K37">
            <v>45931</v>
          </cell>
          <cell r="L37">
            <v>46660</v>
          </cell>
          <cell r="M37" t="str">
            <v>SF</v>
          </cell>
          <cell r="N37" t="str">
            <v>2025-10-9</v>
          </cell>
          <cell r="O37" t="str">
            <v>MRI</v>
          </cell>
          <cell r="P37" t="str">
            <v>Caravan</v>
          </cell>
          <cell r="Q37">
            <v>9</v>
          </cell>
          <cell r="S37">
            <v>2</v>
          </cell>
          <cell r="T37" t="str">
            <v>S</v>
          </cell>
          <cell r="BJ37" t="str">
            <v>TEK</v>
          </cell>
        </row>
        <row r="38">
          <cell r="D38" t="str">
            <v>Karluk</v>
          </cell>
          <cell r="E38">
            <v>514488</v>
          </cell>
          <cell r="F38" t="str">
            <v>Rate increases every November</v>
          </cell>
          <cell r="G38">
            <v>1</v>
          </cell>
          <cell r="H38">
            <v>514488</v>
          </cell>
          <cell r="I38" t="str">
            <v>Island Air</v>
          </cell>
          <cell r="J38" t="str">
            <v>DOT-OST-2004-19342</v>
          </cell>
          <cell r="K38">
            <v>44866</v>
          </cell>
          <cell r="L38">
            <v>46691</v>
          </cell>
          <cell r="M38" t="str">
            <v>VP</v>
          </cell>
          <cell r="N38" t="str">
            <v>2022-8-33</v>
          </cell>
          <cell r="O38" t="str">
            <v>ADQ</v>
          </cell>
          <cell r="P38" t="str">
            <v>PA-32/BNI/C208</v>
          </cell>
          <cell r="Q38" t="str">
            <v>5/9/9</v>
          </cell>
          <cell r="S38">
            <v>3</v>
          </cell>
          <cell r="T38" t="str">
            <v xml:space="preserve">M </v>
          </cell>
          <cell r="BJ38" t="str">
            <v>KYK</v>
          </cell>
        </row>
        <row r="39">
          <cell r="D39" t="str">
            <v>Central</v>
          </cell>
          <cell r="E39">
            <v>256801</v>
          </cell>
          <cell r="G39">
            <v>1</v>
          </cell>
          <cell r="H39">
            <v>256801</v>
          </cell>
          <cell r="I39" t="str">
            <v>Warbelow's</v>
          </cell>
          <cell r="J39" t="str">
            <v>DOT-OST-1998-3621</v>
          </cell>
          <cell r="K39">
            <v>45992</v>
          </cell>
          <cell r="L39">
            <v>46721</v>
          </cell>
          <cell r="M39" t="str">
            <v>VP</v>
          </cell>
          <cell r="N39" t="str">
            <v>2025-11-10</v>
          </cell>
          <cell r="O39" t="str">
            <v>FAI</v>
          </cell>
          <cell r="P39" t="str">
            <v>Navajo</v>
          </cell>
          <cell r="Q39">
            <v>8</v>
          </cell>
          <cell r="S39">
            <v>5</v>
          </cell>
          <cell r="T39" t="str">
            <v>T</v>
          </cell>
          <cell r="BJ39" t="str">
            <v>CEM</v>
          </cell>
        </row>
        <row r="40">
          <cell r="D40" t="str">
            <v>Circle</v>
          </cell>
          <cell r="E40">
            <v>256801</v>
          </cell>
          <cell r="G40">
            <v>1</v>
          </cell>
          <cell r="H40">
            <v>256801</v>
          </cell>
          <cell r="I40" t="str">
            <v>Warbelow's</v>
          </cell>
          <cell r="J40" t="str">
            <v>DOT-OST-1998-3621</v>
          </cell>
          <cell r="K40">
            <v>45992</v>
          </cell>
          <cell r="L40">
            <v>46721</v>
          </cell>
          <cell r="M40" t="str">
            <v>VP</v>
          </cell>
          <cell r="N40" t="str">
            <v>2025-11-10</v>
          </cell>
          <cell r="O40" t="str">
            <v>FAI</v>
          </cell>
          <cell r="P40" t="str">
            <v>Navajo</v>
          </cell>
          <cell r="Q40">
            <v>8</v>
          </cell>
          <cell r="S40">
            <v>5</v>
          </cell>
          <cell r="T40" t="str">
            <v>T</v>
          </cell>
          <cell r="BJ40" t="str">
            <v>IRC</v>
          </cell>
        </row>
        <row r="41">
          <cell r="D41" t="str">
            <v>Seward</v>
          </cell>
          <cell r="E41">
            <v>778647</v>
          </cell>
          <cell r="F41" t="str">
            <v>Rate incerases each March</v>
          </cell>
          <cell r="G41">
            <v>1</v>
          </cell>
          <cell r="H41">
            <v>778647</v>
          </cell>
          <cell r="I41" t="str">
            <v>Arctic Legacy Aviation</v>
          </cell>
          <cell r="J41" t="str">
            <v>DOT-OST-1997-2942</v>
          </cell>
          <cell r="K41">
            <v>46075</v>
          </cell>
          <cell r="L41">
            <v>46812</v>
          </cell>
          <cell r="M41" t="str">
            <v>MR</v>
          </cell>
          <cell r="N41" t="str">
            <v>2026-1-21</v>
          </cell>
          <cell r="O41" t="str">
            <v>ANC</v>
          </cell>
          <cell r="P41" t="str">
            <v>King Air</v>
          </cell>
          <cell r="Q41">
            <v>9</v>
          </cell>
          <cell r="S41" t="str">
            <v>6 peak/3 off-peak</v>
          </cell>
          <cell r="T41" t="str">
            <v>T</v>
          </cell>
          <cell r="BJ41" t="str">
            <v>SWD</v>
          </cell>
        </row>
        <row r="42">
          <cell r="D42" t="str">
            <v>Levelock</v>
          </cell>
          <cell r="E42">
            <v>313368</v>
          </cell>
          <cell r="F42" t="str">
            <v>Rate increases each March</v>
          </cell>
          <cell r="G42">
            <v>1</v>
          </cell>
          <cell r="H42">
            <v>313368</v>
          </cell>
          <cell r="I42" t="str">
            <v>Grant Aviation</v>
          </cell>
          <cell r="J42" t="str">
            <v>DOT-OST-2015-0243</v>
          </cell>
          <cell r="K42">
            <v>45717</v>
          </cell>
          <cell r="L42">
            <v>46812</v>
          </cell>
          <cell r="M42" t="str">
            <v>MG</v>
          </cell>
          <cell r="N42" t="str">
            <v>2025-1-4</v>
          </cell>
          <cell r="O42" t="str">
            <v>AKN</v>
          </cell>
          <cell r="P42" t="str">
            <v>C-207</v>
          </cell>
          <cell r="Q42">
            <v>6</v>
          </cell>
          <cell r="S42">
            <v>3</v>
          </cell>
          <cell r="T42" t="str">
            <v>S</v>
          </cell>
          <cell r="BJ42" t="str">
            <v>KLL</v>
          </cell>
        </row>
        <row r="43">
          <cell r="D43" t="str">
            <v>Perryville</v>
          </cell>
          <cell r="E43">
            <v>1865024</v>
          </cell>
          <cell r="F43" t="str">
            <v>Rate increases each March</v>
          </cell>
          <cell r="G43">
            <v>1</v>
          </cell>
          <cell r="H43">
            <v>1865024</v>
          </cell>
          <cell r="I43" t="str">
            <v>Grant Aviation</v>
          </cell>
          <cell r="J43" t="str">
            <v>DOT-OST-2015-0116</v>
          </cell>
          <cell r="K43">
            <v>45717</v>
          </cell>
          <cell r="L43">
            <v>46812</v>
          </cell>
          <cell r="M43" t="str">
            <v>VP</v>
          </cell>
          <cell r="N43" t="str">
            <v>2025-2-18</v>
          </cell>
          <cell r="O43" t="str">
            <v>AKN</v>
          </cell>
          <cell r="P43" t="str">
            <v>Caravan</v>
          </cell>
          <cell r="Q43">
            <v>9</v>
          </cell>
          <cell r="S43">
            <v>4</v>
          </cell>
          <cell r="T43" t="str">
            <v>S</v>
          </cell>
          <cell r="BJ43" t="str">
            <v>KPV</v>
          </cell>
        </row>
        <row r="44">
          <cell r="D44" t="str">
            <v>Port Heiden</v>
          </cell>
          <cell r="E44">
            <v>383097</v>
          </cell>
          <cell r="F44" t="str">
            <v>Rate increases each May</v>
          </cell>
          <cell r="G44">
            <v>1</v>
          </cell>
          <cell r="H44">
            <v>383097</v>
          </cell>
          <cell r="I44" t="str">
            <v>Grant Aviation</v>
          </cell>
          <cell r="J44" t="str">
            <v>DOT-OST-2016-0012</v>
          </cell>
          <cell r="K44">
            <v>45778</v>
          </cell>
          <cell r="L44">
            <v>46873</v>
          </cell>
          <cell r="M44" t="str">
            <v>MG</v>
          </cell>
          <cell r="N44" t="str">
            <v>2025-3-9</v>
          </cell>
          <cell r="O44" t="str">
            <v>AKN</v>
          </cell>
          <cell r="P44" t="str">
            <v>C-208</v>
          </cell>
          <cell r="Q44">
            <v>9</v>
          </cell>
          <cell r="S44">
            <v>4</v>
          </cell>
          <cell r="T44" t="str">
            <v>S</v>
          </cell>
          <cell r="BJ44" t="str">
            <v>PTH</v>
          </cell>
        </row>
        <row r="45">
          <cell r="D45" t="str">
            <v>Clark's Point</v>
          </cell>
          <cell r="E45">
            <v>253704</v>
          </cell>
          <cell r="F45" t="str">
            <v>Rate increases every September</v>
          </cell>
          <cell r="G45">
            <v>1</v>
          </cell>
          <cell r="H45">
            <v>253704</v>
          </cell>
          <cell r="I45" t="str">
            <v>Grant Aviation</v>
          </cell>
          <cell r="J45" t="str">
            <v>DOT-OST-2015-0058</v>
          </cell>
          <cell r="K45">
            <v>45172</v>
          </cell>
          <cell r="L45">
            <v>46996</v>
          </cell>
          <cell r="M45" t="str">
            <v>VP</v>
          </cell>
          <cell r="N45" t="str">
            <v>2024-3-4</v>
          </cell>
          <cell r="O45" t="str">
            <v>DLG</v>
          </cell>
          <cell r="P45" t="str">
            <v>C-207/C-208</v>
          </cell>
          <cell r="Q45" t="str">
            <v>6, 9</v>
          </cell>
          <cell r="S45">
            <v>7</v>
          </cell>
          <cell r="T45" t="str">
            <v>S</v>
          </cell>
          <cell r="BJ45" t="str">
            <v>CLP</v>
          </cell>
        </row>
        <row r="46">
          <cell r="D46" t="str">
            <v>Healy Lake</v>
          </cell>
          <cell r="E46">
            <v>240860</v>
          </cell>
          <cell r="G46">
            <v>1</v>
          </cell>
          <cell r="H46">
            <v>240860</v>
          </cell>
          <cell r="I46" t="str">
            <v>Wright Air</v>
          </cell>
          <cell r="J46" t="str">
            <v>DOT-OST-1998-3546</v>
          </cell>
          <cell r="K46">
            <v>45536</v>
          </cell>
          <cell r="L46">
            <v>46996</v>
          </cell>
          <cell r="M46" t="str">
            <v>VP</v>
          </cell>
          <cell r="N46" t="str">
            <v>2024-8-19</v>
          </cell>
          <cell r="O46" t="str">
            <v>FAI</v>
          </cell>
          <cell r="P46" t="str">
            <v>C-206/C-208</v>
          </cell>
          <cell r="Q46" t="str">
            <v>5 or 9</v>
          </cell>
          <cell r="S46">
            <v>2</v>
          </cell>
          <cell r="T46" t="str">
            <v>S</v>
          </cell>
          <cell r="BJ46" t="str">
            <v>HKB</v>
          </cell>
        </row>
        <row r="47">
          <cell r="D47" t="str">
            <v>Koliganek</v>
          </cell>
          <cell r="E47">
            <v>960206</v>
          </cell>
          <cell r="F47" t="str">
            <v>Rate increases every September</v>
          </cell>
          <cell r="G47">
            <v>1</v>
          </cell>
          <cell r="H47">
            <v>960206</v>
          </cell>
          <cell r="I47" t="str">
            <v>Grant Aviation</v>
          </cell>
          <cell r="J47" t="str">
            <v>DOT-OST-2016-0011</v>
          </cell>
          <cell r="K47">
            <v>45172</v>
          </cell>
          <cell r="L47">
            <v>46996</v>
          </cell>
          <cell r="M47" t="str">
            <v>VP</v>
          </cell>
          <cell r="N47" t="str">
            <v>2024-3-4</v>
          </cell>
          <cell r="O47" t="str">
            <v>DLG</v>
          </cell>
          <cell r="P47" t="str">
            <v>C-207/C-208</v>
          </cell>
          <cell r="Q47" t="str">
            <v>6, 9</v>
          </cell>
          <cell r="S47">
            <v>12</v>
          </cell>
          <cell r="T47" t="str">
            <v>S</v>
          </cell>
          <cell r="BJ47" t="str">
            <v>KGK</v>
          </cell>
        </row>
        <row r="48">
          <cell r="D48" t="str">
            <v>Manokotak</v>
          </cell>
          <cell r="E48">
            <v>492215</v>
          </cell>
          <cell r="F48" t="str">
            <v>Rate increases every September</v>
          </cell>
          <cell r="G48">
            <v>1</v>
          </cell>
          <cell r="H48">
            <v>492215</v>
          </cell>
          <cell r="I48" t="str">
            <v>Grant Aviation</v>
          </cell>
          <cell r="J48" t="str">
            <v>DOT-OST-2015-0244</v>
          </cell>
          <cell r="K48">
            <v>45172</v>
          </cell>
          <cell r="L48">
            <v>46996</v>
          </cell>
          <cell r="M48" t="str">
            <v>VP</v>
          </cell>
          <cell r="N48" t="str">
            <v>2024-3-4</v>
          </cell>
          <cell r="O48" t="str">
            <v>DLG</v>
          </cell>
          <cell r="P48" t="str">
            <v>C-207/C-208</v>
          </cell>
          <cell r="Q48" t="str">
            <v>6, 9</v>
          </cell>
          <cell r="S48">
            <v>14</v>
          </cell>
          <cell r="T48" t="str">
            <v>S</v>
          </cell>
          <cell r="BJ48" t="str">
            <v>KMO</v>
          </cell>
        </row>
        <row r="49">
          <cell r="D49" t="str">
            <v>New Stuyahok</v>
          </cell>
          <cell r="E49">
            <v>576780</v>
          </cell>
          <cell r="F49" t="str">
            <v>Rate increases every September</v>
          </cell>
          <cell r="G49">
            <v>1</v>
          </cell>
          <cell r="H49">
            <v>576780</v>
          </cell>
          <cell r="I49" t="str">
            <v>Grant Aviation</v>
          </cell>
          <cell r="J49" t="str">
            <v>DOT-OST-2016-0010</v>
          </cell>
          <cell r="K49">
            <v>45172</v>
          </cell>
          <cell r="L49">
            <v>46996</v>
          </cell>
          <cell r="M49" t="str">
            <v>VP</v>
          </cell>
          <cell r="N49" t="str">
            <v>2024-3-4</v>
          </cell>
          <cell r="O49" t="str">
            <v>DLG</v>
          </cell>
          <cell r="P49" t="str">
            <v>C-207/C-208</v>
          </cell>
          <cell r="Q49" t="str">
            <v>6, 9</v>
          </cell>
          <cell r="S49">
            <v>12</v>
          </cell>
          <cell r="T49" t="str">
            <v>S</v>
          </cell>
          <cell r="BJ49" t="str">
            <v>KNW</v>
          </cell>
        </row>
        <row r="50">
          <cell r="D50" t="str">
            <v>Atka</v>
          </cell>
          <cell r="E50">
            <v>2328111</v>
          </cell>
          <cell r="F50" t="str">
            <v>Rate icreaeses each October</v>
          </cell>
          <cell r="G50">
            <v>0.85</v>
          </cell>
          <cell r="H50">
            <v>2738954.1176470588</v>
          </cell>
          <cell r="I50" t="str">
            <v>Grant Aviation</v>
          </cell>
          <cell r="J50" t="str">
            <v>DOT-OST-1995-363</v>
          </cell>
          <cell r="K50">
            <v>45931</v>
          </cell>
          <cell r="L50">
            <v>47026</v>
          </cell>
          <cell r="M50" t="str">
            <v>VP</v>
          </cell>
          <cell r="N50" t="str">
            <v>2025-10-5</v>
          </cell>
          <cell r="O50" t="str">
            <v>DUT</v>
          </cell>
          <cell r="P50" t="str">
            <v>King Air 200</v>
          </cell>
          <cell r="Q50">
            <v>9</v>
          </cell>
          <cell r="S50">
            <v>3</v>
          </cell>
          <cell r="T50" t="str">
            <v>T</v>
          </cell>
          <cell r="BJ50" t="str">
            <v>AKB</v>
          </cell>
        </row>
        <row r="51">
          <cell r="D51" t="str">
            <v>Nikolski</v>
          </cell>
          <cell r="E51">
            <v>521893</v>
          </cell>
          <cell r="F51" t="str">
            <v>Rate icreaeses each October</v>
          </cell>
          <cell r="G51">
            <v>0.85</v>
          </cell>
          <cell r="H51">
            <v>613991.76470588241</v>
          </cell>
          <cell r="I51" t="str">
            <v>Grant Aviation</v>
          </cell>
          <cell r="J51" t="str">
            <v>DOT-OST-1995-363</v>
          </cell>
          <cell r="K51">
            <v>45931</v>
          </cell>
          <cell r="L51">
            <v>47026</v>
          </cell>
          <cell r="M51" t="str">
            <v>VP</v>
          </cell>
          <cell r="N51" t="str">
            <v>2025-10-5</v>
          </cell>
          <cell r="O51" t="str">
            <v>DUT</v>
          </cell>
          <cell r="P51" t="str">
            <v>King Air or Navajo</v>
          </cell>
          <cell r="Q51">
            <v>9</v>
          </cell>
          <cell r="S51">
            <v>2</v>
          </cell>
          <cell r="T51" t="str">
            <v>T</v>
          </cell>
          <cell r="BJ51" t="str">
            <v>IKO</v>
          </cell>
        </row>
        <row r="52">
          <cell r="D52" t="str">
            <v>St. George</v>
          </cell>
          <cell r="E52">
            <v>2093959</v>
          </cell>
          <cell r="F52" t="str">
            <v>Rate increases each October</v>
          </cell>
          <cell r="G52">
            <v>0.85</v>
          </cell>
          <cell r="H52">
            <v>2463481.1764705884</v>
          </cell>
          <cell r="I52" t="str">
            <v>Grant Aviation</v>
          </cell>
          <cell r="J52" t="str">
            <v>DOT-OST-2017-0109</v>
          </cell>
          <cell r="K52">
            <v>45931</v>
          </cell>
          <cell r="L52">
            <v>47026</v>
          </cell>
          <cell r="M52" t="str">
            <v>VP</v>
          </cell>
          <cell r="N52" t="str">
            <v>2025-10-5</v>
          </cell>
          <cell r="O52" t="str">
            <v>DUT</v>
          </cell>
          <cell r="P52" t="str">
            <v>King Air 200</v>
          </cell>
          <cell r="Q52">
            <v>9</v>
          </cell>
          <cell r="S52">
            <v>3</v>
          </cell>
          <cell r="T52" t="str">
            <v>T</v>
          </cell>
          <cell r="BJ52" t="str">
            <v>STG</v>
          </cell>
        </row>
        <row r="53">
          <cell r="D53" t="str">
            <v>Gulkana</v>
          </cell>
          <cell r="E53">
            <v>450261</v>
          </cell>
          <cell r="F53" t="str">
            <v>Rate increases each February 1</v>
          </cell>
          <cell r="G53">
            <v>1</v>
          </cell>
          <cell r="H53">
            <v>450261</v>
          </cell>
          <cell r="I53" t="str">
            <v>Reeve</v>
          </cell>
          <cell r="J53" t="str">
            <v>DOT-OST-1995-492</v>
          </cell>
          <cell r="K53">
            <v>45689</v>
          </cell>
          <cell r="L53">
            <v>47149</v>
          </cell>
          <cell r="M53" t="str">
            <v>VP</v>
          </cell>
          <cell r="N53" t="str">
            <v>2025-2-15</v>
          </cell>
          <cell r="O53" t="str">
            <v>ANC</v>
          </cell>
          <cell r="P53" t="str">
            <v>King Air</v>
          </cell>
          <cell r="Q53">
            <v>9</v>
          </cell>
          <cell r="S53" t="str">
            <v>4 peak/2 off-peak</v>
          </cell>
          <cell r="T53" t="str">
            <v>T</v>
          </cell>
          <cell r="BJ53" t="str">
            <v>GKN</v>
          </cell>
        </row>
        <row r="54">
          <cell r="D54" t="str">
            <v>May Creek</v>
          </cell>
          <cell r="E54">
            <v>271438</v>
          </cell>
          <cell r="F54" t="str">
            <v>Rate increases each February 1</v>
          </cell>
          <cell r="G54">
            <v>1</v>
          </cell>
          <cell r="H54">
            <v>271438</v>
          </cell>
          <cell r="I54" t="str">
            <v>Copper Valley</v>
          </cell>
          <cell r="J54" t="str">
            <v>DOT-OST-1995-492</v>
          </cell>
          <cell r="K54">
            <v>45689</v>
          </cell>
          <cell r="L54">
            <v>47149</v>
          </cell>
          <cell r="M54" t="str">
            <v>VP</v>
          </cell>
          <cell r="N54" t="str">
            <v>2025-2-15</v>
          </cell>
          <cell r="O54" t="str">
            <v>GKN</v>
          </cell>
          <cell r="P54" t="str">
            <v>C185/206</v>
          </cell>
          <cell r="Q54" t="str">
            <v>3-5</v>
          </cell>
          <cell r="S54" t="str">
            <v>4 peak/2 off-peak</v>
          </cell>
          <cell r="T54" t="str">
            <v>S</v>
          </cell>
          <cell r="BJ54" t="str">
            <v>MYK</v>
          </cell>
        </row>
        <row r="55">
          <cell r="D55" t="str">
            <v>McCarthy</v>
          </cell>
          <cell r="E55">
            <v>271438</v>
          </cell>
          <cell r="F55" t="str">
            <v>Rate increases each February 1</v>
          </cell>
          <cell r="G55">
            <v>1</v>
          </cell>
          <cell r="H55">
            <v>271438</v>
          </cell>
          <cell r="I55" t="str">
            <v>Copper Valley</v>
          </cell>
          <cell r="J55" t="str">
            <v>DOT-OST-1995-492</v>
          </cell>
          <cell r="K55">
            <v>45689</v>
          </cell>
          <cell r="L55">
            <v>47149</v>
          </cell>
          <cell r="M55" t="str">
            <v>VP</v>
          </cell>
          <cell r="N55" t="str">
            <v>2025-2-15</v>
          </cell>
          <cell r="O55" t="str">
            <v>GKN</v>
          </cell>
          <cell r="P55" t="str">
            <v>C185/206</v>
          </cell>
          <cell r="Q55" t="str">
            <v>3-5</v>
          </cell>
          <cell r="S55" t="str">
            <v>4 peak/2 off-peak</v>
          </cell>
          <cell r="T55" t="str">
            <v>S</v>
          </cell>
          <cell r="BJ55" t="str">
            <v>MXY</v>
          </cell>
        </row>
        <row r="56">
          <cell r="D56" t="str">
            <v>Igiugig</v>
          </cell>
          <cell r="E56">
            <v>374609</v>
          </cell>
          <cell r="F56" t="str">
            <v>Rate increases each March</v>
          </cell>
          <cell r="G56">
            <v>1</v>
          </cell>
          <cell r="H56">
            <v>374609</v>
          </cell>
          <cell r="I56" t="str">
            <v>Grant Aviation</v>
          </cell>
          <cell r="J56" t="str">
            <v>DOT-OST-2015-0176</v>
          </cell>
          <cell r="K56">
            <v>45717</v>
          </cell>
          <cell r="L56">
            <v>47177</v>
          </cell>
          <cell r="M56" t="str">
            <v>MR</v>
          </cell>
          <cell r="N56" t="str">
            <v>2025-2-16</v>
          </cell>
          <cell r="O56" t="str">
            <v>AKN</v>
          </cell>
          <cell r="P56" t="str">
            <v>C-207</v>
          </cell>
          <cell r="Q56">
            <v>6</v>
          </cell>
          <cell r="S56">
            <v>3</v>
          </cell>
          <cell r="T56" t="str">
            <v>S</v>
          </cell>
          <cell r="BJ56" t="str">
            <v>IGG</v>
          </cell>
        </row>
        <row r="57">
          <cell r="D57" t="str">
            <v>Pilot Point</v>
          </cell>
          <cell r="E57">
            <v>288593</v>
          </cell>
          <cell r="F57" t="str">
            <v>Rate increases each March</v>
          </cell>
          <cell r="G57">
            <v>1</v>
          </cell>
          <cell r="H57">
            <v>288593</v>
          </cell>
          <cell r="I57" t="str">
            <v>Grant Aviation</v>
          </cell>
          <cell r="J57" t="str">
            <v>DOT-OST-2015-0178</v>
          </cell>
          <cell r="K57">
            <v>45717</v>
          </cell>
          <cell r="L57">
            <v>47177</v>
          </cell>
          <cell r="M57" t="str">
            <v>MR</v>
          </cell>
          <cell r="N57" t="str">
            <v>2025-2-16</v>
          </cell>
          <cell r="O57" t="str">
            <v>AKN</v>
          </cell>
          <cell r="P57" t="str">
            <v>C-207</v>
          </cell>
          <cell r="Q57">
            <v>6</v>
          </cell>
          <cell r="S57">
            <v>4</v>
          </cell>
          <cell r="T57" t="str">
            <v>S</v>
          </cell>
          <cell r="BJ57" t="str">
            <v>PIP</v>
          </cell>
        </row>
        <row r="58">
          <cell r="D58" t="str">
            <v>South Naknek</v>
          </cell>
          <cell r="E58">
            <v>299582</v>
          </cell>
          <cell r="F58" t="str">
            <v>Rate increases each March</v>
          </cell>
          <cell r="G58">
            <v>1</v>
          </cell>
          <cell r="H58">
            <v>299582</v>
          </cell>
          <cell r="I58" t="str">
            <v>Grant Aviation</v>
          </cell>
          <cell r="J58" t="str">
            <v>DOT-OST-2015-0060</v>
          </cell>
          <cell r="K58">
            <v>45717</v>
          </cell>
          <cell r="L58">
            <v>47177</v>
          </cell>
          <cell r="M58" t="str">
            <v>VP</v>
          </cell>
          <cell r="N58" t="str">
            <v>2025-2-18</v>
          </cell>
          <cell r="O58" t="str">
            <v>AKN</v>
          </cell>
          <cell r="P58" t="str">
            <v>C-207</v>
          </cell>
          <cell r="Q58">
            <v>6</v>
          </cell>
          <cell r="S58">
            <v>4</v>
          </cell>
          <cell r="T58" t="str">
            <v>S</v>
          </cell>
          <cell r="BJ58" t="str">
            <v>WSN</v>
          </cell>
        </row>
        <row r="59">
          <cell r="D59" t="str">
            <v>Ugashik</v>
          </cell>
          <cell r="E59">
            <v>288593</v>
          </cell>
          <cell r="F59" t="str">
            <v>Rate increases each March</v>
          </cell>
          <cell r="G59">
            <v>1</v>
          </cell>
          <cell r="H59">
            <v>288593</v>
          </cell>
          <cell r="I59" t="str">
            <v>Grant Aviation</v>
          </cell>
          <cell r="J59" t="str">
            <v>DOT-OST-2015-0179</v>
          </cell>
          <cell r="K59">
            <v>45717</v>
          </cell>
          <cell r="L59">
            <v>47177</v>
          </cell>
          <cell r="M59" t="str">
            <v>MR</v>
          </cell>
          <cell r="N59" t="str">
            <v>2025-2-16</v>
          </cell>
          <cell r="O59" t="str">
            <v>AKN</v>
          </cell>
          <cell r="P59" t="str">
            <v>C-207/PA-32</v>
          </cell>
          <cell r="Q59">
            <v>6</v>
          </cell>
          <cell r="S59">
            <v>4</v>
          </cell>
          <cell r="T59" t="str">
            <v>S</v>
          </cell>
          <cell r="BJ59" t="str">
            <v>UGS</v>
          </cell>
        </row>
        <row r="60">
          <cell r="D60" t="str">
            <v>Akhiok</v>
          </cell>
          <cell r="E60">
            <v>530607</v>
          </cell>
          <cell r="F60" t="str">
            <v>Rate increases every July 1</v>
          </cell>
          <cell r="G60">
            <v>1</v>
          </cell>
          <cell r="H60">
            <v>530607</v>
          </cell>
          <cell r="I60" t="str">
            <v>Island Air</v>
          </cell>
          <cell r="J60" t="str">
            <v>DOT-OST-2017-0046</v>
          </cell>
          <cell r="K60">
            <v>45474</v>
          </cell>
          <cell r="L60">
            <v>47299</v>
          </cell>
          <cell r="M60" t="str">
            <v>SF</v>
          </cell>
          <cell r="N60" t="str">
            <v>2024-5-11</v>
          </cell>
          <cell r="O60" t="str">
            <v>ADQ</v>
          </cell>
          <cell r="P60" t="str">
            <v>PA-32/C208</v>
          </cell>
          <cell r="Q60" t="str">
            <v>5 or 9</v>
          </cell>
          <cell r="S60">
            <v>3</v>
          </cell>
          <cell r="T60" t="str">
            <v xml:space="preserve">M </v>
          </cell>
          <cell r="BJ60" t="str">
            <v>AKK</v>
          </cell>
        </row>
        <row r="61">
          <cell r="D61" t="str">
            <v>Twin Hills</v>
          </cell>
          <cell r="E61">
            <v>415183</v>
          </cell>
          <cell r="F61" t="str">
            <v>Annual subsidy increases each September</v>
          </cell>
          <cell r="G61">
            <v>0.95</v>
          </cell>
          <cell r="H61">
            <v>437034.73684210528</v>
          </cell>
          <cell r="I61" t="str">
            <v>Grant Aviation</v>
          </cell>
          <cell r="J61" t="str">
            <v>DOT-OST-2015-0117</v>
          </cell>
          <cell r="K61">
            <v>45536</v>
          </cell>
          <cell r="L61">
            <v>47361</v>
          </cell>
          <cell r="M61" t="str">
            <v>MG</v>
          </cell>
          <cell r="N61" t="str">
            <v>2024-8-11</v>
          </cell>
          <cell r="O61" t="str">
            <v>DLG</v>
          </cell>
          <cell r="P61" t="str">
            <v>C-207/GA-8</v>
          </cell>
          <cell r="Q61" t="str">
            <v>6/7</v>
          </cell>
          <cell r="S61">
            <v>3</v>
          </cell>
          <cell r="T61" t="str">
            <v>S</v>
          </cell>
          <cell r="BJ61" t="str">
            <v>TWA</v>
          </cell>
        </row>
        <row r="62">
          <cell r="D62" t="str">
            <v>St. Paul Island</v>
          </cell>
          <cell r="E62">
            <v>8422715</v>
          </cell>
          <cell r="F62" t="str">
            <v>Rate increases each January</v>
          </cell>
          <cell r="G62">
            <v>1</v>
          </cell>
          <cell r="H62">
            <v>8422715</v>
          </cell>
          <cell r="I62" t="str">
            <v>Sterling</v>
          </cell>
          <cell r="J62" t="str">
            <v>DOT-OST-2019-0038</v>
          </cell>
          <cell r="K62">
            <v>46037</v>
          </cell>
          <cell r="L62">
            <v>47483</v>
          </cell>
          <cell r="M62" t="str">
            <v>VP</v>
          </cell>
          <cell r="N62" t="str">
            <v>2025-11-17</v>
          </cell>
          <cell r="O62" t="str">
            <v>ANC</v>
          </cell>
          <cell r="P62" t="str">
            <v>Saab 2000</v>
          </cell>
          <cell r="Q62">
            <v>30</v>
          </cell>
          <cell r="S62">
            <v>3</v>
          </cell>
          <cell r="T62" t="str">
            <v>T</v>
          </cell>
          <cell r="BJ62" t="str">
            <v>SNP</v>
          </cell>
        </row>
        <row r="63">
          <cell r="D63" t="str">
            <v>St. Mary's</v>
          </cell>
          <cell r="E63">
            <v>3413321</v>
          </cell>
          <cell r="F63" t="str">
            <v>Rate increases each January</v>
          </cell>
          <cell r="G63">
            <v>1</v>
          </cell>
          <cell r="H63">
            <v>3413321</v>
          </cell>
          <cell r="I63" t="str">
            <v>Sterling</v>
          </cell>
          <cell r="J63" t="str">
            <v>DOT-OST-2024-0143</v>
          </cell>
          <cell r="K63">
            <v>46037</v>
          </cell>
          <cell r="L63">
            <v>47483</v>
          </cell>
          <cell r="M63" t="str">
            <v>VP</v>
          </cell>
          <cell r="N63" t="str">
            <v>2025-11-17</v>
          </cell>
          <cell r="O63" t="str">
            <v>ANC</v>
          </cell>
          <cell r="P63" t="str">
            <v>Saab 2000/ATR 42</v>
          </cell>
          <cell r="Q63">
            <v>30</v>
          </cell>
          <cell r="S63">
            <v>3</v>
          </cell>
          <cell r="T63" t="str">
            <v>T</v>
          </cell>
          <cell r="BJ63" t="str">
            <v>KSM</v>
          </cell>
        </row>
        <row r="64">
          <cell r="D64" t="str">
            <v>Chignik</v>
          </cell>
          <cell r="E64">
            <v>832409</v>
          </cell>
          <cell r="F64" t="str">
            <v>Rate increases each March</v>
          </cell>
          <cell r="G64">
            <v>0.85</v>
          </cell>
          <cell r="H64">
            <v>979304.70588235301</v>
          </cell>
          <cell r="I64" t="str">
            <v>Grant Aviation</v>
          </cell>
          <cell r="J64" t="str">
            <v>DOT-OST-2015-0245</v>
          </cell>
          <cell r="K64">
            <v>45717</v>
          </cell>
          <cell r="L64">
            <v>47542</v>
          </cell>
          <cell r="M64" t="str">
            <v>MG</v>
          </cell>
          <cell r="N64" t="str">
            <v>2025-1-4</v>
          </cell>
          <cell r="O64" t="str">
            <v>AKN</v>
          </cell>
          <cell r="P64" t="str">
            <v>Caravan</v>
          </cell>
          <cell r="Q64">
            <v>9</v>
          </cell>
          <cell r="S64">
            <v>4</v>
          </cell>
          <cell r="T64" t="str">
            <v>S</v>
          </cell>
          <cell r="BJ64" t="str">
            <v>KCG</v>
          </cell>
        </row>
        <row r="65">
          <cell r="D65" t="str">
            <v>Chignik Lake</v>
          </cell>
          <cell r="E65">
            <v>832409</v>
          </cell>
          <cell r="F65" t="str">
            <v>Rate increases each March</v>
          </cell>
          <cell r="G65">
            <v>0.85</v>
          </cell>
          <cell r="H65">
            <v>979304.70588235301</v>
          </cell>
          <cell r="I65" t="str">
            <v>Grant Aviation</v>
          </cell>
          <cell r="J65" t="str">
            <v>DOT-OST-2015-0245</v>
          </cell>
          <cell r="K65">
            <v>45717</v>
          </cell>
          <cell r="L65">
            <v>47542</v>
          </cell>
          <cell r="M65" t="str">
            <v>MG</v>
          </cell>
          <cell r="N65" t="str">
            <v>2025-1-4</v>
          </cell>
          <cell r="O65" t="str">
            <v>AKN</v>
          </cell>
          <cell r="P65" t="str">
            <v>Caravan</v>
          </cell>
          <cell r="Q65">
            <v>9</v>
          </cell>
          <cell r="S65">
            <v>4</v>
          </cell>
          <cell r="T65" t="str">
            <v>S</v>
          </cell>
          <cell r="BJ65" t="str">
            <v>KCQ</v>
          </cell>
        </row>
        <row r="66">
          <cell r="D66" t="str">
            <v>Hydaburg</v>
          </cell>
          <cell r="E66">
            <v>309441</v>
          </cell>
          <cell r="F66" t="str">
            <v>Rate increases each November</v>
          </cell>
          <cell r="G66">
            <v>0.96</v>
          </cell>
          <cell r="H66">
            <v>322334.375</v>
          </cell>
          <cell r="I66" t="str">
            <v>Taquan</v>
          </cell>
          <cell r="J66" t="str">
            <v>DOT-OST-1999-6245</v>
          </cell>
          <cell r="K66">
            <v>45962</v>
          </cell>
          <cell r="L66">
            <v>47787</v>
          </cell>
          <cell r="M66" t="str">
            <v>VP</v>
          </cell>
          <cell r="N66" t="str">
            <v>2025-11-11</v>
          </cell>
          <cell r="O66" t="str">
            <v>WFB</v>
          </cell>
          <cell r="P66" t="str">
            <v>Otter/Beaver</v>
          </cell>
          <cell r="Q66" t="str">
            <v>6 or 7</v>
          </cell>
          <cell r="S66">
            <v>3</v>
          </cell>
          <cell r="T66" t="str">
            <v>S</v>
          </cell>
          <cell r="BJ66" t="str">
            <v>HYG</v>
          </cell>
        </row>
        <row r="67">
          <cell r="D67" t="str">
            <v>Amook Bay*</v>
          </cell>
          <cell r="E67">
            <v>20759</v>
          </cell>
          <cell r="F67" t="str">
            <v>Rate increases every November</v>
          </cell>
          <cell r="G67">
            <v>1</v>
          </cell>
          <cell r="H67">
            <v>20759</v>
          </cell>
          <cell r="I67" t="str">
            <v>Island Air</v>
          </cell>
          <cell r="J67" t="str">
            <v>DOT-OST-2000-6945</v>
          </cell>
          <cell r="K67">
            <v>45962</v>
          </cell>
          <cell r="L67">
            <v>47787</v>
          </cell>
          <cell r="M67" t="str">
            <v>SF</v>
          </cell>
          <cell r="N67" t="str">
            <v>2025-10-8</v>
          </cell>
          <cell r="O67" t="str">
            <v>ADQ</v>
          </cell>
          <cell r="P67" t="str">
            <v>C-206/Beaver</v>
          </cell>
          <cell r="Q67" t="str">
            <v>5-6</v>
          </cell>
          <cell r="S67" t="str">
            <v>Flagstop service</v>
          </cell>
          <cell r="T67" t="str">
            <v>S</v>
          </cell>
          <cell r="BJ67" t="str">
            <v>AOS</v>
          </cell>
        </row>
        <row r="68">
          <cell r="D68" t="str">
            <v>Kitoi Bay</v>
          </cell>
          <cell r="E68">
            <v>20759</v>
          </cell>
          <cell r="F68" t="str">
            <v>Rate increases every November</v>
          </cell>
          <cell r="G68">
            <v>1</v>
          </cell>
          <cell r="H68">
            <v>20759</v>
          </cell>
          <cell r="I68" t="str">
            <v>Island Air</v>
          </cell>
          <cell r="J68" t="str">
            <v>DOT-OST-2000-6945</v>
          </cell>
          <cell r="K68">
            <v>45962</v>
          </cell>
          <cell r="L68">
            <v>47787</v>
          </cell>
          <cell r="M68" t="str">
            <v>SF</v>
          </cell>
          <cell r="N68" t="str">
            <v>2025-10-8</v>
          </cell>
          <cell r="O68" t="str">
            <v>ADQ</v>
          </cell>
          <cell r="P68" t="str">
            <v>C-206/Beaver</v>
          </cell>
          <cell r="Q68" t="str">
            <v>5-6</v>
          </cell>
          <cell r="S68" t="str">
            <v>2 peak/1 off-peak</v>
          </cell>
          <cell r="T68" t="str">
            <v>S</v>
          </cell>
          <cell r="BJ68" t="str">
            <v>KKB</v>
          </cell>
        </row>
        <row r="69">
          <cell r="D69" t="str">
            <v>Lazy Bay/Alitak*</v>
          </cell>
          <cell r="E69">
            <v>166073</v>
          </cell>
          <cell r="F69" t="str">
            <v>Rate increases every November</v>
          </cell>
          <cell r="G69">
            <v>1</v>
          </cell>
          <cell r="H69">
            <v>166073</v>
          </cell>
          <cell r="I69" t="str">
            <v>Island Air</v>
          </cell>
          <cell r="J69" t="str">
            <v>DOT-OST-2000-6945</v>
          </cell>
          <cell r="K69">
            <v>45962</v>
          </cell>
          <cell r="L69">
            <v>47787</v>
          </cell>
          <cell r="M69" t="str">
            <v>SF</v>
          </cell>
          <cell r="N69" t="str">
            <v>2025-10-8</v>
          </cell>
          <cell r="O69" t="str">
            <v>ADQ</v>
          </cell>
          <cell r="P69" t="str">
            <v>C-206/Beaver</v>
          </cell>
          <cell r="Q69" t="str">
            <v>5-6</v>
          </cell>
          <cell r="S69" t="str">
            <v>Flagstop service</v>
          </cell>
          <cell r="T69" t="str">
            <v>S</v>
          </cell>
          <cell r="BJ69" t="str">
            <v>ALZ</v>
          </cell>
        </row>
        <row r="70">
          <cell r="D70" t="str">
            <v>Moser Bay*</v>
          </cell>
          <cell r="E70">
            <v>83037</v>
          </cell>
          <cell r="F70" t="str">
            <v>Rate increases every November</v>
          </cell>
          <cell r="G70">
            <v>1</v>
          </cell>
          <cell r="H70">
            <v>83037</v>
          </cell>
          <cell r="I70" t="str">
            <v>Island Air</v>
          </cell>
          <cell r="J70" t="str">
            <v>DOT-OST-2000-6945</v>
          </cell>
          <cell r="K70">
            <v>45962</v>
          </cell>
          <cell r="L70">
            <v>47787</v>
          </cell>
          <cell r="M70" t="str">
            <v>SF</v>
          </cell>
          <cell r="N70" t="str">
            <v>2025-10-8</v>
          </cell>
          <cell r="O70" t="str">
            <v>ADQ</v>
          </cell>
          <cell r="P70" t="str">
            <v>C-206/Beaver</v>
          </cell>
          <cell r="Q70" t="str">
            <v>5-6</v>
          </cell>
          <cell r="S70" t="str">
            <v>Flagstop service</v>
          </cell>
          <cell r="T70" t="str">
            <v>S</v>
          </cell>
          <cell r="BJ70" t="str">
            <v>KMY</v>
          </cell>
        </row>
        <row r="71">
          <cell r="D71" t="str">
            <v>Olga Bay*</v>
          </cell>
          <cell r="E71">
            <v>83037</v>
          </cell>
          <cell r="F71" t="str">
            <v>Rate increases every November</v>
          </cell>
          <cell r="G71">
            <v>1</v>
          </cell>
          <cell r="H71">
            <v>83037</v>
          </cell>
          <cell r="I71" t="str">
            <v>Island Air</v>
          </cell>
          <cell r="J71" t="str">
            <v>DOT-OST-2000-6945</v>
          </cell>
          <cell r="K71">
            <v>45962</v>
          </cell>
          <cell r="L71">
            <v>47787</v>
          </cell>
          <cell r="M71" t="str">
            <v>SF</v>
          </cell>
          <cell r="N71" t="str">
            <v>2025-10-8</v>
          </cell>
          <cell r="O71" t="str">
            <v>ADQ</v>
          </cell>
          <cell r="P71" t="str">
            <v>C-206/Beaver</v>
          </cell>
          <cell r="Q71" t="str">
            <v>5-6</v>
          </cell>
          <cell r="S71" t="str">
            <v>Flagstop service</v>
          </cell>
          <cell r="T71" t="str">
            <v>S</v>
          </cell>
          <cell r="BJ71" t="str">
            <v>KOY</v>
          </cell>
        </row>
        <row r="72">
          <cell r="D72" t="str">
            <v>Port Bailey*</v>
          </cell>
          <cell r="E72">
            <v>41518</v>
          </cell>
          <cell r="F72" t="str">
            <v>Rate increases every November</v>
          </cell>
          <cell r="G72">
            <v>1</v>
          </cell>
          <cell r="H72">
            <v>41518</v>
          </cell>
          <cell r="I72" t="str">
            <v>Island Air</v>
          </cell>
          <cell r="J72" t="str">
            <v>DOT-OST-2000-6945</v>
          </cell>
          <cell r="K72">
            <v>45962</v>
          </cell>
          <cell r="L72">
            <v>47787</v>
          </cell>
          <cell r="M72" t="str">
            <v>SF</v>
          </cell>
          <cell r="N72" t="str">
            <v>2025-10-8</v>
          </cell>
          <cell r="O72" t="str">
            <v>ADQ</v>
          </cell>
          <cell r="P72" t="str">
            <v>C-206/Beaver</v>
          </cell>
          <cell r="Q72" t="str">
            <v>5-6</v>
          </cell>
          <cell r="S72" t="str">
            <v>Flagstop service</v>
          </cell>
          <cell r="T72" t="str">
            <v>S</v>
          </cell>
          <cell r="BJ72" t="str">
            <v>KPY</v>
          </cell>
        </row>
        <row r="73">
          <cell r="D73" t="str">
            <v>Port Williams*</v>
          </cell>
          <cell r="E73">
            <v>41518</v>
          </cell>
          <cell r="F73" t="str">
            <v>Rate increases every November</v>
          </cell>
          <cell r="G73">
            <v>1</v>
          </cell>
          <cell r="H73">
            <v>41518</v>
          </cell>
          <cell r="I73" t="str">
            <v>Island Air</v>
          </cell>
          <cell r="J73" t="str">
            <v>DOT-OST-2000-6945</v>
          </cell>
          <cell r="K73">
            <v>45962</v>
          </cell>
          <cell r="L73">
            <v>47787</v>
          </cell>
          <cell r="M73" t="str">
            <v>SF</v>
          </cell>
          <cell r="N73" t="str">
            <v>2025-10-8</v>
          </cell>
          <cell r="O73" t="str">
            <v>ADQ</v>
          </cell>
          <cell r="P73" t="str">
            <v>C-206/Beaver</v>
          </cell>
          <cell r="Q73" t="str">
            <v>5-6</v>
          </cell>
          <cell r="S73" t="str">
            <v>Flagstop service</v>
          </cell>
          <cell r="T73" t="str">
            <v>S</v>
          </cell>
          <cell r="BJ73" t="str">
            <v>KPR</v>
          </cell>
        </row>
        <row r="74">
          <cell r="D74" t="str">
            <v>Seal Bay</v>
          </cell>
          <cell r="E74">
            <v>83037</v>
          </cell>
          <cell r="F74" t="str">
            <v>Rate increases every November</v>
          </cell>
          <cell r="G74">
            <v>1</v>
          </cell>
          <cell r="H74">
            <v>83037</v>
          </cell>
          <cell r="I74" t="str">
            <v>Island Air</v>
          </cell>
          <cell r="J74" t="str">
            <v>DOT-OST-2000-6945</v>
          </cell>
          <cell r="K74">
            <v>45962</v>
          </cell>
          <cell r="L74">
            <v>47787</v>
          </cell>
          <cell r="M74" t="str">
            <v>SF</v>
          </cell>
          <cell r="N74" t="str">
            <v>2025-10-8</v>
          </cell>
          <cell r="O74" t="str">
            <v>ADQ</v>
          </cell>
          <cell r="P74" t="str">
            <v>C-206/Beaver</v>
          </cell>
          <cell r="Q74" t="str">
            <v>5-6</v>
          </cell>
          <cell r="S74" t="str">
            <v>2 peak/1 off-peak</v>
          </cell>
          <cell r="T74" t="str">
            <v>S</v>
          </cell>
          <cell r="BJ74" t="str">
            <v>SYB</v>
          </cell>
        </row>
        <row r="75">
          <cell r="D75" t="str">
            <v>Uganik</v>
          </cell>
          <cell r="E75">
            <v>83037</v>
          </cell>
          <cell r="F75" t="str">
            <v>Rate increases every November</v>
          </cell>
          <cell r="G75">
            <v>1</v>
          </cell>
          <cell r="H75">
            <v>83037</v>
          </cell>
          <cell r="I75" t="str">
            <v>Island Air</v>
          </cell>
          <cell r="J75" t="str">
            <v>DOT-OST-2000-6945</v>
          </cell>
          <cell r="K75">
            <v>45962</v>
          </cell>
          <cell r="L75">
            <v>47787</v>
          </cell>
          <cell r="M75" t="str">
            <v>SF</v>
          </cell>
          <cell r="N75" t="str">
            <v>2025-10-8</v>
          </cell>
          <cell r="O75" t="str">
            <v>ADQ</v>
          </cell>
          <cell r="P75" t="str">
            <v>C-206/Beaver</v>
          </cell>
          <cell r="Q75" t="str">
            <v>5-6</v>
          </cell>
          <cell r="S75" t="str">
            <v>2 peak/1 off-peak</v>
          </cell>
          <cell r="T75" t="str">
            <v>S</v>
          </cell>
          <cell r="BJ75" t="str">
            <v>UGI</v>
          </cell>
        </row>
        <row r="76">
          <cell r="D76" t="str">
            <v>West Point</v>
          </cell>
          <cell r="E76">
            <v>103796</v>
          </cell>
          <cell r="F76" t="str">
            <v>Rate increases every November</v>
          </cell>
          <cell r="G76">
            <v>1</v>
          </cell>
          <cell r="H76">
            <v>103796</v>
          </cell>
          <cell r="I76" t="str">
            <v>Island Air</v>
          </cell>
          <cell r="J76" t="str">
            <v>DOT-OST-2000-6945</v>
          </cell>
          <cell r="K76">
            <v>45962</v>
          </cell>
          <cell r="L76">
            <v>47787</v>
          </cell>
          <cell r="M76" t="str">
            <v>SF</v>
          </cell>
          <cell r="N76" t="str">
            <v>2025-10-8</v>
          </cell>
          <cell r="O76" t="str">
            <v>ADQ</v>
          </cell>
          <cell r="P76" t="str">
            <v>C-206/Beaver</v>
          </cell>
          <cell r="Q76" t="str">
            <v>5-6</v>
          </cell>
          <cell r="S76" t="str">
            <v>2 peak/1 off-peak</v>
          </cell>
          <cell r="T76" t="str">
            <v>S</v>
          </cell>
          <cell r="BJ76" t="str">
            <v>KWP</v>
          </cell>
        </row>
        <row r="77">
          <cell r="D77" t="str">
            <v>Zachar Bay</v>
          </cell>
          <cell r="E77">
            <v>103796</v>
          </cell>
          <cell r="F77" t="str">
            <v>Rate increases every November</v>
          </cell>
          <cell r="G77">
            <v>1</v>
          </cell>
          <cell r="H77">
            <v>103796</v>
          </cell>
          <cell r="I77" t="str">
            <v>Island Air</v>
          </cell>
          <cell r="J77" t="str">
            <v>DOT-OST-2000-6945</v>
          </cell>
          <cell r="K77">
            <v>45962</v>
          </cell>
          <cell r="L77">
            <v>47787</v>
          </cell>
          <cell r="M77" t="str">
            <v>SF</v>
          </cell>
          <cell r="N77" t="str">
            <v>2025-10-8</v>
          </cell>
          <cell r="O77" t="str">
            <v>ADQ</v>
          </cell>
          <cell r="P77" t="str">
            <v>C-206/Beaver</v>
          </cell>
          <cell r="Q77" t="str">
            <v>5-6</v>
          </cell>
          <cell r="S77" t="str">
            <v>2 peak/1 off-peak</v>
          </cell>
          <cell r="T77" t="str">
            <v>S</v>
          </cell>
          <cell r="Z77">
            <v>31</v>
          </cell>
          <cell r="AA77">
            <v>313</v>
          </cell>
          <cell r="AB77">
            <v>4.9520766773162937E-2</v>
          </cell>
          <cell r="AC77">
            <v>12784</v>
          </cell>
          <cell r="AD77">
            <v>412.38709677419354</v>
          </cell>
          <cell r="BJ77" t="str">
            <v>KZB</v>
          </cell>
        </row>
        <row r="78">
          <cell r="D78" t="str">
            <v>Larsen Bay</v>
          </cell>
          <cell r="E78">
            <v>239680</v>
          </cell>
          <cell r="F78" t="str">
            <v>Rate increases each December</v>
          </cell>
          <cell r="G78">
            <v>1</v>
          </cell>
          <cell r="H78">
            <v>239680</v>
          </cell>
          <cell r="I78" t="str">
            <v>Island Air</v>
          </cell>
          <cell r="J78" t="str">
            <v>DOT-OST-2024-0114</v>
          </cell>
          <cell r="K78">
            <v>46006</v>
          </cell>
          <cell r="L78">
            <v>47983</v>
          </cell>
          <cell r="M78" t="str">
            <v>SF</v>
          </cell>
          <cell r="N78" t="str">
            <v>2025-6-3</v>
          </cell>
          <cell r="O78" t="str">
            <v>ADQ</v>
          </cell>
          <cell r="P78" t="str">
            <v>PA-32/C208</v>
          </cell>
          <cell r="Q78" t="str">
            <v>5/9</v>
          </cell>
          <cell r="S78">
            <v>3</v>
          </cell>
          <cell r="T78" t="str">
            <v>S</v>
          </cell>
          <cell r="BJ78" t="str">
            <v>KLN</v>
          </cell>
        </row>
        <row r="79">
          <cell r="D79" t="str">
            <v>Muscle Shoals</v>
          </cell>
          <cell r="E79">
            <v>6917274</v>
          </cell>
          <cell r="F79" t="str">
            <v>Annual subsidy increases each Oct.</v>
          </cell>
          <cell r="G79">
            <v>1</v>
          </cell>
          <cell r="H79">
            <v>6917274</v>
          </cell>
          <cell r="I79" t="str">
            <v>AEAS/Contour**</v>
          </cell>
          <cell r="J79" t="str">
            <v>DOT-OST-2000-7856</v>
          </cell>
          <cell r="K79">
            <v>45566</v>
          </cell>
          <cell r="L79">
            <v>47026</v>
          </cell>
          <cell r="M79" t="str">
            <v>MM</v>
          </cell>
          <cell r="N79" t="str">
            <v>2024-8-15</v>
          </cell>
          <cell r="O79" t="str">
            <v>CLT</v>
          </cell>
          <cell r="P79" t="str">
            <v>ERJ-135</v>
          </cell>
          <cell r="Q79">
            <v>30</v>
          </cell>
          <cell r="R79">
            <v>2</v>
          </cell>
          <cell r="S79" t="str">
            <v>12 AEAS</v>
          </cell>
          <cell r="T79" t="str">
            <v>T</v>
          </cell>
          <cell r="U79">
            <v>7164</v>
          </cell>
          <cell r="V79">
            <v>208</v>
          </cell>
          <cell r="W79">
            <v>17.221153846153847</v>
          </cell>
          <cell r="X79">
            <v>1739712</v>
          </cell>
          <cell r="Y79">
            <v>242.84087102177554</v>
          </cell>
          <cell r="Z79">
            <v>12483</v>
          </cell>
          <cell r="AA79">
            <v>313</v>
          </cell>
          <cell r="AB79">
            <v>19.940894568690094</v>
          </cell>
          <cell r="AC79">
            <v>2765024</v>
          </cell>
          <cell r="AD79">
            <v>221.50316430345271</v>
          </cell>
          <cell r="AE79">
            <v>11800</v>
          </cell>
          <cell r="AF79">
            <v>313</v>
          </cell>
          <cell r="AG79">
            <v>18.849840255591054</v>
          </cell>
          <cell r="AH79">
            <v>2770704</v>
          </cell>
          <cell r="AI79">
            <v>234.80542372881357</v>
          </cell>
          <cell r="AJ79">
            <v>11266</v>
          </cell>
          <cell r="AK79">
            <v>313</v>
          </cell>
          <cell r="AL79">
            <v>17.996805111821086</v>
          </cell>
          <cell r="AM79">
            <v>2781656</v>
          </cell>
          <cell r="AN79">
            <v>246.90715426948341</v>
          </cell>
          <cell r="AO79" t="str">
            <v>Muscle Shoals, AL</v>
          </cell>
          <cell r="AP79">
            <v>7025</v>
          </cell>
          <cell r="AQ79">
            <v>313</v>
          </cell>
          <cell r="AR79">
            <v>11.222044728434504</v>
          </cell>
          <cell r="AS79">
            <v>2929950</v>
          </cell>
          <cell r="AT79">
            <v>417.07473309608542</v>
          </cell>
          <cell r="AU79">
            <v>11384</v>
          </cell>
          <cell r="AV79">
            <v>313</v>
          </cell>
          <cell r="AW79">
            <v>18.185303514376997</v>
          </cell>
          <cell r="AX79">
            <v>2874552</v>
          </cell>
          <cell r="AY79">
            <v>252.50808151791989</v>
          </cell>
          <cell r="AZ79">
            <v>12237</v>
          </cell>
          <cell r="BA79">
            <v>313</v>
          </cell>
          <cell r="BB79">
            <v>19.547923322683705</v>
          </cell>
          <cell r="BC79">
            <v>3554126</v>
          </cell>
          <cell r="BD79">
            <v>290.44095775108281</v>
          </cell>
          <cell r="BE79" t="e">
            <v>#REF!</v>
          </cell>
          <cell r="BF79" t="e">
            <v>#REF!</v>
          </cell>
          <cell r="BG79" t="e">
            <v>#REF!</v>
          </cell>
          <cell r="BH79" t="e">
            <v>#REF!</v>
          </cell>
          <cell r="BI79" t="e">
            <v>#REF!</v>
          </cell>
          <cell r="BJ79" t="str">
            <v>MSL</v>
          </cell>
        </row>
        <row r="80">
          <cell r="D80" t="str">
            <v>Harrison</v>
          </cell>
          <cell r="E80">
            <v>4081000</v>
          </cell>
          <cell r="F80" t="str">
            <v xml:space="preserve">Rate increases every March </v>
          </cell>
          <cell r="G80">
            <v>0.98499999999999999</v>
          </cell>
          <cell r="H80">
            <v>4143147.2081218273</v>
          </cell>
          <cell r="I80" t="str">
            <v>Southern</v>
          </cell>
          <cell r="J80" t="str">
            <v>DOT-OST-1997-2935</v>
          </cell>
          <cell r="K80">
            <v>44986</v>
          </cell>
          <cell r="L80">
            <v>46446</v>
          </cell>
          <cell r="M80" t="str">
            <v>MG</v>
          </cell>
          <cell r="N80" t="str">
            <v>2023-1-10</v>
          </cell>
          <cell r="O80" t="str">
            <v>DFW/MEM</v>
          </cell>
          <cell r="P80" t="str">
            <v>Caravan</v>
          </cell>
          <cell r="Q80">
            <v>9</v>
          </cell>
          <cell r="R80">
            <v>3</v>
          </cell>
          <cell r="S80">
            <v>18</v>
          </cell>
          <cell r="T80" t="str">
            <v>S</v>
          </cell>
          <cell r="U80">
            <v>4197</v>
          </cell>
          <cell r="V80">
            <v>304</v>
          </cell>
          <cell r="W80">
            <v>6.9029605263157894</v>
          </cell>
          <cell r="X80">
            <v>1827409</v>
          </cell>
          <cell r="Y80">
            <v>435.40838694305455</v>
          </cell>
          <cell r="Z80">
            <v>6129</v>
          </cell>
          <cell r="AA80">
            <v>208.28571428571428</v>
          </cell>
          <cell r="AB80">
            <v>14.712962962962964</v>
          </cell>
          <cell r="AC80">
            <v>1489150</v>
          </cell>
          <cell r="AD80">
            <v>242.96785772556697</v>
          </cell>
          <cell r="AE80">
            <v>10159</v>
          </cell>
          <cell r="AF80">
            <v>313</v>
          </cell>
          <cell r="AG80">
            <v>16.228434504792332</v>
          </cell>
          <cell r="AH80">
            <v>2412800</v>
          </cell>
          <cell r="AI80">
            <v>237.50369130819962</v>
          </cell>
          <cell r="AJ80">
            <v>9906</v>
          </cell>
          <cell r="AK80">
            <v>313</v>
          </cell>
          <cell r="AL80">
            <v>15.824281150159745</v>
          </cell>
          <cell r="AM80">
            <v>2599200</v>
          </cell>
          <cell r="AN80">
            <v>262.38643246517262</v>
          </cell>
          <cell r="AO80" t="str">
            <v>Harrison, AR</v>
          </cell>
          <cell r="AP80">
            <v>7391</v>
          </cell>
          <cell r="AQ80">
            <v>313</v>
          </cell>
          <cell r="AR80">
            <v>11.806709265175719</v>
          </cell>
          <cell r="AS80">
            <v>2731131</v>
          </cell>
          <cell r="AT80">
            <v>369.52117440129888</v>
          </cell>
          <cell r="AU80">
            <v>8710</v>
          </cell>
          <cell r="AV80">
            <v>313</v>
          </cell>
          <cell r="AW80">
            <v>13.91373801916933</v>
          </cell>
          <cell r="AX80">
            <v>2848423</v>
          </cell>
          <cell r="AY80">
            <v>327.02904707233063</v>
          </cell>
          <cell r="AZ80">
            <v>10740</v>
          </cell>
          <cell r="BA80">
            <v>313</v>
          </cell>
          <cell r="BB80">
            <v>17.156549520766774</v>
          </cell>
          <cell r="BC80">
            <v>2942272</v>
          </cell>
          <cell r="BD80">
            <v>273.95456238361265</v>
          </cell>
          <cell r="BE80" t="e">
            <v>#REF!</v>
          </cell>
          <cell r="BF80" t="e">
            <v>#REF!</v>
          </cell>
          <cell r="BG80" t="e">
            <v>#REF!</v>
          </cell>
          <cell r="BH80" t="e">
            <v>#REF!</v>
          </cell>
          <cell r="BI80" t="e">
            <v>#REF!</v>
          </cell>
          <cell r="BJ80" t="str">
            <v>HRO</v>
          </cell>
        </row>
        <row r="81">
          <cell r="D81" t="str">
            <v>Hot Springs</v>
          </cell>
          <cell r="E81">
            <v>3161866</v>
          </cell>
          <cell r="F81" t="str">
            <v xml:space="preserve">Rate increases every March </v>
          </cell>
          <cell r="G81">
            <v>0.98499999999999999</v>
          </cell>
          <cell r="H81">
            <v>3210016.2436548225</v>
          </cell>
          <cell r="I81" t="str">
            <v>Southern</v>
          </cell>
          <cell r="J81" t="str">
            <v>DOT-OST-1997-2935</v>
          </cell>
          <cell r="K81">
            <v>44986</v>
          </cell>
          <cell r="L81">
            <v>46446</v>
          </cell>
          <cell r="M81" t="str">
            <v>MG</v>
          </cell>
          <cell r="N81" t="str">
            <v>2023-1-10</v>
          </cell>
          <cell r="O81" t="str">
            <v>DFW/MEM</v>
          </cell>
          <cell r="P81" t="str">
            <v>Caravan</v>
          </cell>
          <cell r="Q81">
            <v>9</v>
          </cell>
          <cell r="R81">
            <v>3</v>
          </cell>
          <cell r="S81">
            <v>18</v>
          </cell>
          <cell r="T81" t="str">
            <v>S</v>
          </cell>
          <cell r="U81">
            <v>4298</v>
          </cell>
          <cell r="V81">
            <v>304</v>
          </cell>
          <cell r="W81">
            <v>7.0690789473684212</v>
          </cell>
          <cell r="X81">
            <v>1377628</v>
          </cell>
          <cell r="Y81">
            <v>320.52768729641696</v>
          </cell>
          <cell r="Z81">
            <v>3040</v>
          </cell>
          <cell r="AA81">
            <v>164.57142857142858</v>
          </cell>
          <cell r="AB81">
            <v>9.2361111111111107</v>
          </cell>
          <cell r="AC81">
            <v>923640</v>
          </cell>
          <cell r="AD81">
            <v>303.82894736842104</v>
          </cell>
          <cell r="AE81">
            <v>8853</v>
          </cell>
          <cell r="AF81">
            <v>313</v>
          </cell>
          <cell r="AG81">
            <v>14.142172523961662</v>
          </cell>
          <cell r="AH81">
            <v>2202030</v>
          </cell>
          <cell r="AI81">
            <v>248.73263300576076</v>
          </cell>
          <cell r="AJ81">
            <v>9376</v>
          </cell>
          <cell r="AK81">
            <v>313</v>
          </cell>
          <cell r="AL81">
            <v>14.977635782747603</v>
          </cell>
          <cell r="AM81">
            <v>2581960</v>
          </cell>
          <cell r="AN81">
            <v>275.37969283276453</v>
          </cell>
          <cell r="AO81" t="str">
            <v>Hot Springs, AR</v>
          </cell>
          <cell r="AP81">
            <v>7022</v>
          </cell>
          <cell r="AQ81">
            <v>313</v>
          </cell>
          <cell r="AR81">
            <v>11.217252396166135</v>
          </cell>
          <cell r="AS81">
            <v>2726632</v>
          </cell>
          <cell r="AT81">
            <v>388.29849045855883</v>
          </cell>
          <cell r="AU81">
            <v>7865</v>
          </cell>
          <cell r="AV81">
            <v>313</v>
          </cell>
          <cell r="AW81">
            <v>12.563897763578275</v>
          </cell>
          <cell r="AX81">
            <v>2761389</v>
          </cell>
          <cell r="AY81">
            <v>351.09841068022888</v>
          </cell>
          <cell r="AZ81">
            <v>9414</v>
          </cell>
          <cell r="BA81">
            <v>313</v>
          </cell>
          <cell r="BB81">
            <v>15.038338658146964</v>
          </cell>
          <cell r="BC81">
            <v>2737897</v>
          </cell>
          <cell r="BD81">
            <v>290.83248353516041</v>
          </cell>
          <cell r="BE81" t="e">
            <v>#REF!</v>
          </cell>
          <cell r="BF81" t="e">
            <v>#REF!</v>
          </cell>
          <cell r="BG81" t="e">
            <v>#REF!</v>
          </cell>
          <cell r="BH81" t="e">
            <v>#REF!</v>
          </cell>
          <cell r="BI81" t="e">
            <v>#REF!</v>
          </cell>
          <cell r="BJ81" t="str">
            <v>HOT</v>
          </cell>
        </row>
        <row r="82">
          <cell r="D82" t="str">
            <v>Jonesboro</v>
          </cell>
          <cell r="E82">
            <v>4530408</v>
          </cell>
          <cell r="F82" t="str">
            <v>Rate increases every Mar. 1</v>
          </cell>
          <cell r="G82">
            <v>0.98499999999999999</v>
          </cell>
          <cell r="H82">
            <v>4599398.9847715739</v>
          </cell>
          <cell r="I82" t="str">
            <v>Southern</v>
          </cell>
          <cell r="J82" t="str">
            <v>DOT-OST-1997-2935</v>
          </cell>
          <cell r="K82">
            <v>46082</v>
          </cell>
          <cell r="L82">
            <v>46812</v>
          </cell>
          <cell r="M82" t="str">
            <v>VP</v>
          </cell>
          <cell r="N82" t="str">
            <v>2026-3-16</v>
          </cell>
          <cell r="O82" t="str">
            <v>BNA/STL</v>
          </cell>
          <cell r="P82" t="str">
            <v>Caravan</v>
          </cell>
          <cell r="Q82">
            <v>9</v>
          </cell>
          <cell r="R82">
            <v>3</v>
          </cell>
          <cell r="S82">
            <v>18</v>
          </cell>
          <cell r="T82" t="str">
            <v>S</v>
          </cell>
          <cell r="U82">
            <v>8761</v>
          </cell>
          <cell r="V82">
            <v>313</v>
          </cell>
          <cell r="W82">
            <v>13.995207667731629</v>
          </cell>
          <cell r="X82">
            <v>1937497</v>
          </cell>
          <cell r="Y82">
            <v>221.15021116310925</v>
          </cell>
          <cell r="Z82">
            <v>9271</v>
          </cell>
          <cell r="AA82">
            <v>313</v>
          </cell>
          <cell r="AB82">
            <v>14.809904153354633</v>
          </cell>
          <cell r="AC82">
            <v>1959760</v>
          </cell>
          <cell r="AD82">
            <v>211.3860424981124</v>
          </cell>
          <cell r="AE82">
            <v>10876</v>
          </cell>
          <cell r="AF82">
            <v>313</v>
          </cell>
          <cell r="AG82">
            <v>17.373801916932909</v>
          </cell>
          <cell r="AH82">
            <v>2030160</v>
          </cell>
          <cell r="AI82">
            <v>186.66421478484736</v>
          </cell>
          <cell r="AJ82">
            <v>10811</v>
          </cell>
          <cell r="AK82">
            <v>313</v>
          </cell>
          <cell r="AL82">
            <v>17.269968051118212</v>
          </cell>
          <cell r="AM82">
            <v>2087224</v>
          </cell>
          <cell r="AN82">
            <v>193.0648413652761</v>
          </cell>
          <cell r="AO82" t="str">
            <v>Jonesboro, AR</v>
          </cell>
          <cell r="AP82">
            <v>5882</v>
          </cell>
          <cell r="AQ82">
            <v>313</v>
          </cell>
          <cell r="AR82">
            <v>9.3961661341853038</v>
          </cell>
          <cell r="AS82">
            <v>1943963</v>
          </cell>
          <cell r="AT82">
            <v>330.49353961237676</v>
          </cell>
          <cell r="AU82">
            <v>7140</v>
          </cell>
          <cell r="AV82">
            <v>313</v>
          </cell>
          <cell r="AW82">
            <v>11.405750798722044</v>
          </cell>
          <cell r="AX82">
            <v>2067678</v>
          </cell>
          <cell r="AY82">
            <v>289.59075630252102</v>
          </cell>
          <cell r="AZ82">
            <v>8156</v>
          </cell>
          <cell r="BA82">
            <v>313</v>
          </cell>
          <cell r="BB82">
            <v>13.028753993610223</v>
          </cell>
          <cell r="BC82">
            <v>2175056</v>
          </cell>
          <cell r="BD82">
            <v>266.68170671897991</v>
          </cell>
          <cell r="BE82" t="e">
            <v>#REF!</v>
          </cell>
          <cell r="BF82" t="e">
            <v>#REF!</v>
          </cell>
          <cell r="BG82" t="e">
            <v>#REF!</v>
          </cell>
          <cell r="BH82" t="e">
            <v>#REF!</v>
          </cell>
          <cell r="BI82" t="e">
            <v>#REF!</v>
          </cell>
          <cell r="BJ82" t="str">
            <v>JBR</v>
          </cell>
        </row>
        <row r="83">
          <cell r="D83" t="str">
            <v>El Dorado</v>
          </cell>
          <cell r="E83">
            <v>6598335</v>
          </cell>
          <cell r="F83" t="str">
            <v>Rate increases every October</v>
          </cell>
          <cell r="G83">
            <v>1</v>
          </cell>
          <cell r="H83">
            <v>6598335</v>
          </cell>
          <cell r="I83" t="str">
            <v>AEAS/Contour**</v>
          </cell>
          <cell r="J83" t="str">
            <v>DOT-OST-1997-2935</v>
          </cell>
          <cell r="K83">
            <v>45931</v>
          </cell>
          <cell r="L83">
            <v>47391</v>
          </cell>
          <cell r="M83" t="str">
            <v>MG</v>
          </cell>
          <cell r="N83" t="str">
            <v>2025-8-15</v>
          </cell>
          <cell r="O83" t="str">
            <v>DFW</v>
          </cell>
          <cell r="P83" t="str">
            <v>ERJ-135</v>
          </cell>
          <cell r="Q83">
            <v>30</v>
          </cell>
          <cell r="R83">
            <v>2</v>
          </cell>
          <cell r="S83" t="str">
            <v>12 AEAS</v>
          </cell>
          <cell r="T83" t="str">
            <v>T</v>
          </cell>
          <cell r="U83">
            <v>6645</v>
          </cell>
          <cell r="V83">
            <v>304</v>
          </cell>
          <cell r="W83">
            <v>10.929276315789474</v>
          </cell>
          <cell r="X83">
            <v>1398475</v>
          </cell>
          <cell r="Y83">
            <v>210.45522949586154</v>
          </cell>
          <cell r="Z83">
            <v>1275</v>
          </cell>
          <cell r="AA83">
            <v>131.14285714285714</v>
          </cell>
          <cell r="AB83">
            <v>4.8611111111111116</v>
          </cell>
          <cell r="AC83">
            <v>608610</v>
          </cell>
          <cell r="AD83">
            <v>477.34117647058821</v>
          </cell>
          <cell r="AE83">
            <v>6149</v>
          </cell>
          <cell r="AF83">
            <v>313</v>
          </cell>
          <cell r="AG83">
            <v>9.8226837060702881</v>
          </cell>
          <cell r="AH83">
            <v>2155470</v>
          </cell>
          <cell r="AI83">
            <v>350.539925191088</v>
          </cell>
          <cell r="AJ83">
            <v>7558</v>
          </cell>
          <cell r="AK83">
            <v>313</v>
          </cell>
          <cell r="AL83">
            <v>12.073482428115016</v>
          </cell>
          <cell r="AM83">
            <v>2467048</v>
          </cell>
          <cell r="AN83">
            <v>326.4154538237629</v>
          </cell>
          <cell r="AO83" t="str">
            <v>El Dorado, AR</v>
          </cell>
          <cell r="AP83">
            <v>5632</v>
          </cell>
          <cell r="AQ83">
            <v>313</v>
          </cell>
          <cell r="AR83">
            <v>8.9968051118210859</v>
          </cell>
          <cell r="AS83">
            <v>2594427</v>
          </cell>
          <cell r="AT83">
            <v>460.658203125</v>
          </cell>
          <cell r="AU83">
            <v>5695</v>
          </cell>
          <cell r="AV83">
            <v>313</v>
          </cell>
          <cell r="AW83">
            <v>9.0974440894568698</v>
          </cell>
          <cell r="AX83">
            <v>2611928</v>
          </cell>
          <cell r="AY83">
            <v>458.63529411764705</v>
          </cell>
          <cell r="AZ83">
            <v>7213</v>
          </cell>
          <cell r="BA83">
            <v>313</v>
          </cell>
          <cell r="BB83">
            <v>11.522364217252397</v>
          </cell>
          <cell r="BC83">
            <v>2583079</v>
          </cell>
          <cell r="BD83">
            <v>358.11437681963122</v>
          </cell>
          <cell r="BE83" t="e">
            <v>#REF!</v>
          </cell>
          <cell r="BF83" t="e">
            <v>#REF!</v>
          </cell>
          <cell r="BG83" t="e">
            <v>#REF!</v>
          </cell>
          <cell r="BH83" t="e">
            <v>#REF!</v>
          </cell>
          <cell r="BI83" t="e">
            <v>#REF!</v>
          </cell>
          <cell r="BJ83" t="str">
            <v>ELD</v>
          </cell>
        </row>
        <row r="84">
          <cell r="D84" t="str">
            <v>Page</v>
          </cell>
          <cell r="E84">
            <v>4398924</v>
          </cell>
          <cell r="G84">
            <v>1</v>
          </cell>
          <cell r="H84">
            <v>4398924</v>
          </cell>
          <cell r="I84" t="str">
            <v>AEAS/Contour**</v>
          </cell>
          <cell r="J84" t="str">
            <v>DOT-OST-1997-2694</v>
          </cell>
          <cell r="K84">
            <v>44835</v>
          </cell>
          <cell r="L84">
            <v>46295</v>
          </cell>
          <cell r="M84" t="str">
            <v>MG</v>
          </cell>
          <cell r="N84" t="str">
            <v>2022-2-22</v>
          </cell>
          <cell r="O84" t="str">
            <v>PHX</v>
          </cell>
          <cell r="P84" t="str">
            <v>ERJ-135</v>
          </cell>
          <cell r="Q84">
            <v>30</v>
          </cell>
          <cell r="R84" t="str">
            <v>1 to 2</v>
          </cell>
          <cell r="S84" t="str">
            <v>up to 12 AEAS</v>
          </cell>
          <cell r="T84" t="str">
            <v>T</v>
          </cell>
          <cell r="U84">
            <v>6926</v>
          </cell>
          <cell r="V84">
            <v>313</v>
          </cell>
          <cell r="W84">
            <v>11.063897763578275</v>
          </cell>
          <cell r="X84">
            <v>2135446</v>
          </cell>
          <cell r="Y84">
            <v>308.32313023390122</v>
          </cell>
          <cell r="Z84">
            <v>8122</v>
          </cell>
          <cell r="AA84">
            <v>313</v>
          </cell>
          <cell r="AB84">
            <v>12.974440894568691</v>
          </cell>
          <cell r="AC84">
            <v>2253366</v>
          </cell>
          <cell r="AD84">
            <v>277.43979315439549</v>
          </cell>
          <cell r="AE84">
            <v>4962</v>
          </cell>
          <cell r="AF84">
            <v>192</v>
          </cell>
          <cell r="AG84">
            <v>12.921875</v>
          </cell>
          <cell r="AH84">
            <v>1753086</v>
          </cell>
          <cell r="AI84">
            <v>353.30229746070131</v>
          </cell>
          <cell r="AJ84">
            <v>17849</v>
          </cell>
          <cell r="AK84">
            <v>313</v>
          </cell>
          <cell r="AL84">
            <v>28.512779552715656</v>
          </cell>
          <cell r="AM84">
            <v>4993277</v>
          </cell>
          <cell r="AN84">
            <v>279.75107849179227</v>
          </cell>
          <cell r="AO84" t="str">
            <v>Page, AZ</v>
          </cell>
          <cell r="AP84">
            <v>11614</v>
          </cell>
          <cell r="AQ84">
            <v>313</v>
          </cell>
          <cell r="AR84">
            <v>18.552715654952078</v>
          </cell>
          <cell r="AS84">
            <v>1099731</v>
          </cell>
          <cell r="AT84">
            <v>94.690115377992072</v>
          </cell>
          <cell r="AU84">
            <v>17284</v>
          </cell>
          <cell r="AV84">
            <v>313</v>
          </cell>
          <cell r="AW84">
            <v>27.610223642172524</v>
          </cell>
          <cell r="AX84">
            <v>4302261</v>
          </cell>
          <cell r="AY84">
            <v>248.91581809766257</v>
          </cell>
          <cell r="AZ84">
            <v>19569</v>
          </cell>
          <cell r="BA84">
            <v>313</v>
          </cell>
          <cell r="BB84">
            <v>31.26038338658147</v>
          </cell>
          <cell r="BC84">
            <v>4267241</v>
          </cell>
          <cell r="BD84">
            <v>218.06127037661608</v>
          </cell>
          <cell r="BE84" t="e">
            <v>#REF!</v>
          </cell>
          <cell r="BF84" t="e">
            <v>#REF!</v>
          </cell>
          <cell r="BG84" t="e">
            <v>#REF!</v>
          </cell>
          <cell r="BH84" t="e">
            <v>#REF!</v>
          </cell>
          <cell r="BI84" t="e">
            <v>#REF!</v>
          </cell>
          <cell r="BJ84" t="str">
            <v>PGA</v>
          </cell>
        </row>
        <row r="85">
          <cell r="D85" t="str">
            <v>Prescott</v>
          </cell>
          <cell r="E85">
            <v>6291268</v>
          </cell>
          <cell r="F85" t="str">
            <v>Rate goes up every Sep.</v>
          </cell>
          <cell r="G85">
            <v>0.97</v>
          </cell>
          <cell r="H85">
            <v>6485843.2989690723</v>
          </cell>
          <cell r="I85" t="str">
            <v>SkyWest</v>
          </cell>
          <cell r="J85" t="str">
            <v>DOT-OST-1996-1899</v>
          </cell>
          <cell r="K85">
            <v>45536</v>
          </cell>
          <cell r="L85">
            <v>46630</v>
          </cell>
          <cell r="M85" t="str">
            <v>MG</v>
          </cell>
          <cell r="N85" t="str">
            <v>2024-8-12</v>
          </cell>
          <cell r="O85" t="str">
            <v>DEN/LAX</v>
          </cell>
          <cell r="P85" t="str">
            <v>CRJ-200</v>
          </cell>
          <cell r="Q85">
            <v>50</v>
          </cell>
          <cell r="R85">
            <v>2</v>
          </cell>
          <cell r="S85">
            <v>12</v>
          </cell>
          <cell r="T85" t="str">
            <v>T</v>
          </cell>
          <cell r="U85">
            <v>6271</v>
          </cell>
          <cell r="V85">
            <v>313</v>
          </cell>
          <cell r="W85">
            <v>10.017571884984026</v>
          </cell>
          <cell r="X85">
            <v>2568486</v>
          </cell>
          <cell r="Y85">
            <v>409.58156593844683</v>
          </cell>
          <cell r="Z85">
            <v>11534</v>
          </cell>
          <cell r="AA85">
            <v>313</v>
          </cell>
          <cell r="AB85">
            <v>18.424920127795527</v>
          </cell>
          <cell r="AC85">
            <v>2705530</v>
          </cell>
          <cell r="AD85">
            <v>234.56996705392751</v>
          </cell>
          <cell r="AE85">
            <v>8635</v>
          </cell>
          <cell r="AF85">
            <v>180</v>
          </cell>
          <cell r="AG85">
            <v>23.986111111111111</v>
          </cell>
          <cell r="AH85">
            <v>1625472</v>
          </cell>
          <cell r="AI85">
            <v>188.24226983207876</v>
          </cell>
          <cell r="AJ85">
            <v>55063</v>
          </cell>
          <cell r="AK85">
            <v>313</v>
          </cell>
          <cell r="AL85">
            <v>87.960063897763575</v>
          </cell>
          <cell r="AM85">
            <v>4064736</v>
          </cell>
          <cell r="AN85">
            <v>73.819733759511834</v>
          </cell>
          <cell r="AO85" t="str">
            <v>Prescott, AZ</v>
          </cell>
          <cell r="AP85">
            <v>32385</v>
          </cell>
          <cell r="AQ85">
            <v>313</v>
          </cell>
          <cell r="AR85">
            <v>51.733226837060705</v>
          </cell>
          <cell r="AS85">
            <v>3684690</v>
          </cell>
          <cell r="AT85">
            <v>113.77767484946735</v>
          </cell>
          <cell r="AU85">
            <v>40943</v>
          </cell>
          <cell r="AV85">
            <v>313</v>
          </cell>
          <cell r="AW85">
            <v>65.404153354632584</v>
          </cell>
          <cell r="AX85">
            <v>3271686</v>
          </cell>
          <cell r="AY85">
            <v>79.908311555088787</v>
          </cell>
          <cell r="AZ85">
            <v>49984</v>
          </cell>
          <cell r="BA85">
            <v>313</v>
          </cell>
          <cell r="BB85">
            <v>79.846645367412137</v>
          </cell>
          <cell r="BC85">
            <v>3266468</v>
          </cell>
          <cell r="BD85">
            <v>65.350272087067864</v>
          </cell>
          <cell r="BE85" t="e">
            <v>#REF!</v>
          </cell>
          <cell r="BF85" t="e">
            <v>#REF!</v>
          </cell>
          <cell r="BG85" t="e">
            <v>#REF!</v>
          </cell>
          <cell r="BH85" t="e">
            <v>#REF!</v>
          </cell>
          <cell r="BI85" t="e">
            <v>#REF!</v>
          </cell>
          <cell r="BJ85" t="str">
            <v>PRC</v>
          </cell>
        </row>
        <row r="86">
          <cell r="D86" t="str">
            <v>Show Low</v>
          </cell>
          <cell r="E86">
            <v>5922798</v>
          </cell>
          <cell r="F86" t="str">
            <v>Rate increases every October</v>
          </cell>
          <cell r="G86">
            <v>1</v>
          </cell>
          <cell r="H86">
            <v>5922798</v>
          </cell>
          <cell r="I86" t="str">
            <v>AEAS/Contour**</v>
          </cell>
          <cell r="J86" t="str">
            <v>DOT-OST-1998-4409</v>
          </cell>
          <cell r="K86">
            <v>45566</v>
          </cell>
          <cell r="L86">
            <v>47026</v>
          </cell>
          <cell r="M86" t="str">
            <v>MG</v>
          </cell>
          <cell r="N86" t="str">
            <v>2024-8-17</v>
          </cell>
          <cell r="O86" t="str">
            <v>PHX</v>
          </cell>
          <cell r="P86" t="str">
            <v>CRJ/ERJ</v>
          </cell>
          <cell r="Q86">
            <v>30</v>
          </cell>
          <cell r="R86">
            <v>2</v>
          </cell>
          <cell r="S86">
            <v>12</v>
          </cell>
          <cell r="T86" t="str">
            <v>T</v>
          </cell>
          <cell r="U86">
            <v>7138</v>
          </cell>
          <cell r="V86">
            <v>313</v>
          </cell>
          <cell r="W86">
            <v>11.40255591054313</v>
          </cell>
          <cell r="X86">
            <v>1244628</v>
          </cell>
          <cell r="Y86">
            <v>174.36648921266462</v>
          </cell>
          <cell r="Z86">
            <v>9464</v>
          </cell>
          <cell r="AA86">
            <v>313</v>
          </cell>
          <cell r="AB86">
            <v>15.118210862619808</v>
          </cell>
          <cell r="AC86">
            <v>1536732</v>
          </cell>
          <cell r="AD86">
            <v>162.37658495350803</v>
          </cell>
          <cell r="AE86">
            <v>8279</v>
          </cell>
          <cell r="AF86">
            <v>313</v>
          </cell>
          <cell r="AG86">
            <v>13.225239616613418</v>
          </cell>
          <cell r="AH86">
            <v>1508769</v>
          </cell>
          <cell r="AI86">
            <v>182.24048798164029</v>
          </cell>
          <cell r="AJ86">
            <v>8057</v>
          </cell>
          <cell r="AK86">
            <v>313</v>
          </cell>
          <cell r="AL86">
            <v>12.870607028753994</v>
          </cell>
          <cell r="AM86">
            <v>1604316</v>
          </cell>
          <cell r="AN86">
            <v>199.120764552563</v>
          </cell>
          <cell r="AO86" t="str">
            <v>Show Low, AZ</v>
          </cell>
          <cell r="AP86">
            <v>8085</v>
          </cell>
          <cell r="AQ86">
            <v>313</v>
          </cell>
          <cell r="AR86">
            <v>12.915335463258787</v>
          </cell>
          <cell r="AS86">
            <v>1743361</v>
          </cell>
          <cell r="AT86">
            <v>215.62906617192331</v>
          </cell>
          <cell r="AU86">
            <v>8141</v>
          </cell>
          <cell r="AV86">
            <v>313</v>
          </cell>
          <cell r="AW86">
            <v>13.004792332268371</v>
          </cell>
          <cell r="AX86">
            <v>1644094</v>
          </cell>
          <cell r="AY86">
            <v>201.95234000737011</v>
          </cell>
          <cell r="AZ86">
            <v>8460</v>
          </cell>
          <cell r="BA86">
            <v>313</v>
          </cell>
          <cell r="BB86">
            <v>13.514376996805112</v>
          </cell>
          <cell r="BC86">
            <v>1961523</v>
          </cell>
          <cell r="BD86">
            <v>231.85851063829787</v>
          </cell>
          <cell r="BE86" t="e">
            <v>#REF!</v>
          </cell>
          <cell r="BF86" t="e">
            <v>#REF!</v>
          </cell>
          <cell r="BG86" t="e">
            <v>#REF!</v>
          </cell>
          <cell r="BH86" t="e">
            <v>#REF!</v>
          </cell>
          <cell r="BI86" t="e">
            <v>#REF!</v>
          </cell>
          <cell r="BJ86" t="str">
            <v>SOW</v>
          </cell>
        </row>
        <row r="87">
          <cell r="D87" t="str">
            <v>Merced</v>
          </cell>
          <cell r="E87">
            <v>9327280</v>
          </cell>
          <cell r="F87" t="str">
            <v>Order 2026-3-19 starts July 1</v>
          </cell>
          <cell r="G87">
            <v>0.98</v>
          </cell>
          <cell r="H87">
            <v>9517632.6530612241</v>
          </cell>
          <cell r="I87" t="str">
            <v>Advanced Air</v>
          </cell>
          <cell r="J87" t="str">
            <v>DOT-OST-1998-3521</v>
          </cell>
          <cell r="K87">
            <v>46023</v>
          </cell>
          <cell r="L87">
            <v>46203</v>
          </cell>
          <cell r="M87" t="str">
            <v>SF</v>
          </cell>
          <cell r="N87" t="str">
            <v>2026-3-19</v>
          </cell>
          <cell r="O87" t="str">
            <v>HHR/LAS</v>
          </cell>
          <cell r="P87" t="str">
            <v>PC-12</v>
          </cell>
          <cell r="Q87">
            <v>8</v>
          </cell>
          <cell r="R87">
            <v>4</v>
          </cell>
          <cell r="S87">
            <v>28</v>
          </cell>
          <cell r="T87" t="str">
            <v>S</v>
          </cell>
          <cell r="U87">
            <v>16113</v>
          </cell>
          <cell r="V87">
            <v>310</v>
          </cell>
          <cell r="W87">
            <v>25.988709677419354</v>
          </cell>
          <cell r="X87">
            <v>2940435</v>
          </cell>
          <cell r="Y87">
            <v>182.48836343325266</v>
          </cell>
          <cell r="Z87">
            <v>16709</v>
          </cell>
          <cell r="AA87">
            <v>313</v>
          </cell>
          <cell r="AB87">
            <v>26.691693290734825</v>
          </cell>
          <cell r="AC87">
            <v>2978203</v>
          </cell>
          <cell r="AD87">
            <v>178.23945179244717</v>
          </cell>
          <cell r="AE87">
            <v>15019</v>
          </cell>
          <cell r="AF87">
            <v>313</v>
          </cell>
          <cell r="AG87">
            <v>23.992012779552716</v>
          </cell>
          <cell r="AH87">
            <v>3142714</v>
          </cell>
          <cell r="AI87">
            <v>209.24921765763366</v>
          </cell>
          <cell r="AJ87">
            <v>13436</v>
          </cell>
          <cell r="AK87">
            <v>313</v>
          </cell>
          <cell r="AL87">
            <v>21.463258785942493</v>
          </cell>
          <cell r="AM87">
            <v>3125653</v>
          </cell>
          <cell r="AN87">
            <v>232.63270318547185</v>
          </cell>
          <cell r="AO87" t="str">
            <v>Merced, CA</v>
          </cell>
          <cell r="AP87">
            <v>9699</v>
          </cell>
          <cell r="AQ87">
            <v>313</v>
          </cell>
          <cell r="AR87">
            <v>15.493610223642172</v>
          </cell>
          <cell r="AS87">
            <v>3218943</v>
          </cell>
          <cell r="AT87">
            <v>331.88400866068667</v>
          </cell>
          <cell r="AU87">
            <v>11004</v>
          </cell>
          <cell r="AV87">
            <v>313</v>
          </cell>
          <cell r="AW87">
            <v>17.578274760383387</v>
          </cell>
          <cell r="AX87">
            <v>3274155</v>
          </cell>
          <cell r="AY87">
            <v>297.54225736095964</v>
          </cell>
          <cell r="AZ87">
            <v>6307</v>
          </cell>
          <cell r="BA87">
            <v>313</v>
          </cell>
          <cell r="BB87">
            <v>10.075079872204473</v>
          </cell>
          <cell r="BC87">
            <v>3086271</v>
          </cell>
          <cell r="BD87">
            <v>489.34057396543523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str">
            <v>MCE</v>
          </cell>
        </row>
        <row r="88">
          <cell r="D88" t="str">
            <v>El Centro</v>
          </cell>
          <cell r="E88">
            <v>4881586</v>
          </cell>
          <cell r="F88" t="str">
            <v>Bridge rate through October 1</v>
          </cell>
          <cell r="G88">
            <v>0.98499999999999999</v>
          </cell>
          <cell r="H88">
            <v>4955924.8730964465</v>
          </cell>
          <cell r="I88" t="str">
            <v>Southern</v>
          </cell>
          <cell r="J88" t="str">
            <v>DOT-OST-2008-0299</v>
          </cell>
          <cell r="K88">
            <v>46143</v>
          </cell>
          <cell r="L88">
            <v>46296</v>
          </cell>
          <cell r="M88" t="str">
            <v>SF</v>
          </cell>
          <cell r="N88" t="str">
            <v>2026-5-8</v>
          </cell>
          <cell r="O88" t="str">
            <v>LAX/PHX</v>
          </cell>
          <cell r="P88" t="str">
            <v>Caravan</v>
          </cell>
          <cell r="Q88">
            <v>9</v>
          </cell>
          <cell r="R88">
            <v>4</v>
          </cell>
          <cell r="S88">
            <v>24</v>
          </cell>
          <cell r="T88" t="str">
            <v>S</v>
          </cell>
          <cell r="U88">
            <v>5687</v>
          </cell>
          <cell r="V88">
            <v>203</v>
          </cell>
          <cell r="W88">
            <v>14.007389162561577</v>
          </cell>
          <cell r="X88">
            <v>1311518</v>
          </cell>
          <cell r="Y88">
            <v>230.61684543696148</v>
          </cell>
          <cell r="Z88">
            <v>12154</v>
          </cell>
          <cell r="AA88">
            <v>313</v>
          </cell>
          <cell r="AB88">
            <v>19.415335463258785</v>
          </cell>
          <cell r="AC88">
            <v>2330692</v>
          </cell>
          <cell r="AD88">
            <v>191.76337008392298</v>
          </cell>
          <cell r="AE88">
            <v>12341</v>
          </cell>
          <cell r="AF88">
            <v>313</v>
          </cell>
          <cell r="AG88">
            <v>19.714057507987221</v>
          </cell>
          <cell r="AH88">
            <v>2439584</v>
          </cell>
          <cell r="AI88">
            <v>197.68122518434487</v>
          </cell>
          <cell r="AJ88">
            <v>10930</v>
          </cell>
          <cell r="AK88">
            <v>313</v>
          </cell>
          <cell r="AL88">
            <v>17.460063897763579</v>
          </cell>
          <cell r="AM88">
            <v>2496136</v>
          </cell>
          <cell r="AN88">
            <v>228.37474839890211</v>
          </cell>
          <cell r="AO88" t="str">
            <v>El Centro, CA</v>
          </cell>
          <cell r="AP88">
            <v>7287</v>
          </cell>
          <cell r="AQ88">
            <v>313</v>
          </cell>
          <cell r="AR88">
            <v>11.640575079872205</v>
          </cell>
          <cell r="AS88">
            <v>2518532</v>
          </cell>
          <cell r="AT88">
            <v>345.61987100315633</v>
          </cell>
          <cell r="AU88">
            <v>7157</v>
          </cell>
          <cell r="AV88">
            <v>313</v>
          </cell>
          <cell r="AW88">
            <v>11.432907348242811</v>
          </cell>
          <cell r="AX88">
            <v>2541946</v>
          </cell>
          <cell r="AY88">
            <v>355.16920497415117</v>
          </cell>
          <cell r="AZ88">
            <v>13764</v>
          </cell>
          <cell r="BA88">
            <v>313</v>
          </cell>
          <cell r="BB88">
            <v>21.987220447284344</v>
          </cell>
          <cell r="BC88">
            <v>2705782</v>
          </cell>
          <cell r="BD88">
            <v>196.58398721301947</v>
          </cell>
          <cell r="BE88" t="e">
            <v>#REF!</v>
          </cell>
          <cell r="BF88" t="e">
            <v>#REF!</v>
          </cell>
          <cell r="BG88" t="e">
            <v>#REF!</v>
          </cell>
          <cell r="BH88" t="e">
            <v>#REF!</v>
          </cell>
          <cell r="BI88" t="e">
            <v>#REF!</v>
          </cell>
          <cell r="BJ88" t="str">
            <v>IPL</v>
          </cell>
        </row>
        <row r="89">
          <cell r="D89" t="str">
            <v>Crescent City</v>
          </cell>
          <cell r="E89">
            <v>4577415</v>
          </cell>
          <cell r="F89" t="str">
            <v>Annual subsidy increases each Oct.</v>
          </cell>
          <cell r="G89">
            <v>1</v>
          </cell>
          <cell r="H89">
            <v>4577415</v>
          </cell>
          <cell r="I89" t="str">
            <v>AEAS/Advanced Air**</v>
          </cell>
          <cell r="J89" t="str">
            <v>DOT-OST-1997-2649</v>
          </cell>
          <cell r="K89">
            <v>45566</v>
          </cell>
          <cell r="L89">
            <v>47026</v>
          </cell>
          <cell r="M89" t="str">
            <v>MR</v>
          </cell>
          <cell r="N89" t="str">
            <v>2024-5-25</v>
          </cell>
          <cell r="O89" t="str">
            <v>OAK/HHR</v>
          </cell>
          <cell r="P89" t="str">
            <v>D-328 jet</v>
          </cell>
          <cell r="Q89">
            <v>30</v>
          </cell>
          <cell r="R89" t="str">
            <v>1-2</v>
          </cell>
          <cell r="S89" t="str">
            <v>9-12 AEAS</v>
          </cell>
          <cell r="T89" t="str">
            <v>T</v>
          </cell>
          <cell r="U89">
            <v>17638</v>
          </cell>
          <cell r="V89">
            <v>313</v>
          </cell>
          <cell r="W89">
            <v>28.175718849840255</v>
          </cell>
          <cell r="X89">
            <v>3480340</v>
          </cell>
          <cell r="Y89">
            <v>197.32055788638166</v>
          </cell>
          <cell r="Z89">
            <v>15746</v>
          </cell>
          <cell r="AA89">
            <v>313</v>
          </cell>
          <cell r="AB89">
            <v>25.15335463258786</v>
          </cell>
          <cell r="AC89">
            <v>2741423</v>
          </cell>
          <cell r="AD89">
            <v>174.10281976374952</v>
          </cell>
          <cell r="AE89">
            <v>10002</v>
          </cell>
          <cell r="AF89">
            <v>213</v>
          </cell>
          <cell r="AG89">
            <v>23.47887323943662</v>
          </cell>
          <cell r="AH89">
            <v>2207708</v>
          </cell>
          <cell r="AI89">
            <v>220.72665466906619</v>
          </cell>
          <cell r="AJ89">
            <v>15081</v>
          </cell>
          <cell r="AK89">
            <v>313</v>
          </cell>
          <cell r="AL89">
            <v>24.09105431309904</v>
          </cell>
          <cell r="AM89">
            <v>3346592</v>
          </cell>
          <cell r="AN89">
            <v>221.90783104568663</v>
          </cell>
          <cell r="AO89" t="str">
            <v>Crescent City, CA</v>
          </cell>
          <cell r="AP89">
            <v>9567</v>
          </cell>
          <cell r="AQ89">
            <v>313</v>
          </cell>
          <cell r="AR89">
            <v>15.282747603833865</v>
          </cell>
          <cell r="AS89">
            <v>1655108</v>
          </cell>
          <cell r="AT89">
            <v>173.00177694156997</v>
          </cell>
          <cell r="AU89">
            <v>13238</v>
          </cell>
          <cell r="AV89">
            <v>313</v>
          </cell>
          <cell r="AW89">
            <v>21.146964856230031</v>
          </cell>
          <cell r="AX89">
            <v>3564800</v>
          </cell>
          <cell r="AY89">
            <v>269.28539054237802</v>
          </cell>
          <cell r="AZ89">
            <v>15310</v>
          </cell>
          <cell r="BA89">
            <v>313</v>
          </cell>
          <cell r="BB89">
            <v>24.456869009584665</v>
          </cell>
          <cell r="BC89">
            <v>3536010</v>
          </cell>
          <cell r="BD89">
            <v>230.96080992815155</v>
          </cell>
          <cell r="BE89" t="e">
            <v>#REF!</v>
          </cell>
          <cell r="BF89" t="e">
            <v>#REF!</v>
          </cell>
          <cell r="BG89" t="e">
            <v>#REF!</v>
          </cell>
          <cell r="BH89" t="e">
            <v>#REF!</v>
          </cell>
          <cell r="BI89" t="e">
            <v>#REF!</v>
          </cell>
          <cell r="BJ89" t="str">
            <v>CEC</v>
          </cell>
        </row>
        <row r="90">
          <cell r="D90" t="str">
            <v>Alamosa</v>
          </cell>
          <cell r="E90">
            <v>6077476</v>
          </cell>
          <cell r="F90" t="str">
            <v>Rate increases Jul 1, 2025</v>
          </cell>
          <cell r="G90">
            <v>0.97</v>
          </cell>
          <cell r="H90">
            <v>6265439.1752577322</v>
          </cell>
          <cell r="I90" t="str">
            <v>Key Lime Air</v>
          </cell>
          <cell r="J90" t="str">
            <v>DOT-OST-1997-2960</v>
          </cell>
          <cell r="K90">
            <v>45474</v>
          </cell>
          <cell r="L90">
            <v>46203</v>
          </cell>
          <cell r="M90" t="str">
            <v>SF</v>
          </cell>
          <cell r="N90" t="str">
            <v>2024-6-7</v>
          </cell>
          <cell r="O90" t="str">
            <v>DEN</v>
          </cell>
          <cell r="P90" t="str">
            <v>D328 jet/ERJ-145</v>
          </cell>
          <cell r="Q90">
            <v>50</v>
          </cell>
          <cell r="R90">
            <v>2</v>
          </cell>
          <cell r="S90">
            <v>12</v>
          </cell>
          <cell r="T90" t="str">
            <v>T</v>
          </cell>
          <cell r="U90">
            <v>6793</v>
          </cell>
          <cell r="V90">
            <v>313</v>
          </cell>
          <cell r="W90">
            <v>10.851437699680512</v>
          </cell>
          <cell r="X90">
            <v>2005395</v>
          </cell>
          <cell r="Y90">
            <v>295.21492713087002</v>
          </cell>
          <cell r="Z90">
            <v>12330</v>
          </cell>
          <cell r="AA90">
            <v>313</v>
          </cell>
          <cell r="AB90">
            <v>19.696485623003195</v>
          </cell>
          <cell r="AC90">
            <v>2605572</v>
          </cell>
          <cell r="AD90">
            <v>211.31970802919707</v>
          </cell>
          <cell r="AE90">
            <v>13324</v>
          </cell>
          <cell r="AF90">
            <v>313</v>
          </cell>
          <cell r="AG90">
            <v>21.284345047923324</v>
          </cell>
          <cell r="AH90">
            <v>2597000</v>
          </cell>
          <cell r="AI90">
            <v>194.91143800660461</v>
          </cell>
          <cell r="AJ90">
            <v>14208</v>
          </cell>
          <cell r="AK90">
            <v>313</v>
          </cell>
          <cell r="AL90">
            <v>22.696485623003195</v>
          </cell>
          <cell r="AM90">
            <v>2884080</v>
          </cell>
          <cell r="AN90">
            <v>202.98986486486487</v>
          </cell>
          <cell r="AO90" t="str">
            <v>Alamosa, CO</v>
          </cell>
          <cell r="AP90">
            <v>10298</v>
          </cell>
          <cell r="AQ90">
            <v>313</v>
          </cell>
          <cell r="AR90">
            <v>16.450479233226837</v>
          </cell>
          <cell r="AS90">
            <v>2981835</v>
          </cell>
          <cell r="AT90">
            <v>289.55476791610022</v>
          </cell>
          <cell r="AU90">
            <v>19426</v>
          </cell>
          <cell r="AV90">
            <v>313</v>
          </cell>
          <cell r="AW90">
            <v>31.031948881789138</v>
          </cell>
          <cell r="AX90">
            <v>3513562</v>
          </cell>
          <cell r="AY90">
            <v>180.86904149078555</v>
          </cell>
          <cell r="AZ90">
            <v>20534</v>
          </cell>
          <cell r="BA90">
            <v>313</v>
          </cell>
          <cell r="BB90">
            <v>32.801916932907346</v>
          </cell>
          <cell r="BC90">
            <v>3936190</v>
          </cell>
          <cell r="BD90">
            <v>191.6913411902211</v>
          </cell>
          <cell r="BE90" t="e">
            <v>#REF!</v>
          </cell>
          <cell r="BF90" t="e">
            <v>#REF!</v>
          </cell>
          <cell r="BG90" t="e">
            <v>#REF!</v>
          </cell>
          <cell r="BH90" t="e">
            <v>#REF!</v>
          </cell>
          <cell r="BI90" t="e">
            <v>#REF!</v>
          </cell>
          <cell r="BJ90" t="str">
            <v>ALS</v>
          </cell>
        </row>
        <row r="91">
          <cell r="D91" t="str">
            <v>Pueblo</v>
          </cell>
          <cell r="E91">
            <v>6836498</v>
          </cell>
          <cell r="F91" t="str">
            <v>Rate increases each April</v>
          </cell>
          <cell r="G91">
            <v>0.97</v>
          </cell>
          <cell r="H91">
            <v>7047936.0824742271</v>
          </cell>
          <cell r="I91" t="str">
            <v>Key Lime Air</v>
          </cell>
          <cell r="J91" t="str">
            <v>DOT-OST-1999-6589</v>
          </cell>
          <cell r="K91">
            <v>45748</v>
          </cell>
          <cell r="L91">
            <v>46477</v>
          </cell>
          <cell r="M91" t="str">
            <v>SF</v>
          </cell>
          <cell r="N91" t="str">
            <v>2025-3-7</v>
          </cell>
          <cell r="O91" t="str">
            <v>DEN</v>
          </cell>
          <cell r="P91" t="str">
            <v>Dornier 328/EMB145</v>
          </cell>
          <cell r="Q91" t="str">
            <v>30/50</v>
          </cell>
          <cell r="R91">
            <v>2</v>
          </cell>
          <cell r="S91">
            <v>12</v>
          </cell>
          <cell r="T91" t="str">
            <v>M</v>
          </cell>
          <cell r="U91">
            <v>2006</v>
          </cell>
          <cell r="V91">
            <v>313</v>
          </cell>
          <cell r="W91">
            <v>3.2044728434504792</v>
          </cell>
          <cell r="X91">
            <v>925980</v>
          </cell>
          <cell r="Y91">
            <v>461.60518444666002</v>
          </cell>
          <cell r="Z91">
            <v>4979</v>
          </cell>
          <cell r="AA91">
            <v>313</v>
          </cell>
          <cell r="AB91">
            <v>7.9536741214057507</v>
          </cell>
          <cell r="AC91">
            <v>1405220</v>
          </cell>
          <cell r="AD91">
            <v>282.22936332596908</v>
          </cell>
          <cell r="AE91">
            <v>14577</v>
          </cell>
          <cell r="AF91">
            <v>313</v>
          </cell>
          <cell r="AG91">
            <v>23.285942492012779</v>
          </cell>
          <cell r="AH91">
            <v>2340629</v>
          </cell>
          <cell r="AI91">
            <v>160.57000754613432</v>
          </cell>
          <cell r="AJ91">
            <v>21125</v>
          </cell>
          <cell r="AK91">
            <v>313</v>
          </cell>
          <cell r="AL91">
            <v>33.746006389776355</v>
          </cell>
          <cell r="AM91">
            <v>2495434</v>
          </cell>
          <cell r="AN91">
            <v>118.12705325443787</v>
          </cell>
          <cell r="AO91" t="str">
            <v>Pueblo, CO</v>
          </cell>
          <cell r="AP91">
            <v>14173</v>
          </cell>
          <cell r="AQ91">
            <v>313</v>
          </cell>
          <cell r="AR91">
            <v>22.640575079872203</v>
          </cell>
          <cell r="AS91">
            <v>2623376</v>
          </cell>
          <cell r="AT91">
            <v>185.09673322514641</v>
          </cell>
          <cell r="AU91">
            <v>14297</v>
          </cell>
          <cell r="AV91">
            <v>313</v>
          </cell>
          <cell r="AW91">
            <v>22.838658146964857</v>
          </cell>
          <cell r="AX91">
            <v>2837142</v>
          </cell>
          <cell r="AY91">
            <v>198.44316989578232</v>
          </cell>
          <cell r="AZ91">
            <v>17421</v>
          </cell>
          <cell r="BA91">
            <v>313</v>
          </cell>
          <cell r="BB91">
            <v>27.829073482428115</v>
          </cell>
          <cell r="BC91">
            <v>2804725</v>
          </cell>
          <cell r="BD91">
            <v>160.9967854887779</v>
          </cell>
          <cell r="BE91" t="e">
            <v>#REF!</v>
          </cell>
          <cell r="BF91" t="e">
            <v>#REF!</v>
          </cell>
          <cell r="BG91" t="e">
            <v>#REF!</v>
          </cell>
          <cell r="BH91" t="e">
            <v>#REF!</v>
          </cell>
          <cell r="BI91" t="e">
            <v>#REF!</v>
          </cell>
          <cell r="BJ91" t="str">
            <v>PUB</v>
          </cell>
        </row>
        <row r="92">
          <cell r="D92" t="str">
            <v>Cortez</v>
          </cell>
          <cell r="E92">
            <v>7357741</v>
          </cell>
          <cell r="F92" t="str">
            <v>Rate increases every Oct.</v>
          </cell>
          <cell r="G92">
            <v>0.98</v>
          </cell>
          <cell r="H92">
            <v>7507898.9795918372</v>
          </cell>
          <cell r="I92" t="str">
            <v>Key Lime Air</v>
          </cell>
          <cell r="J92" t="str">
            <v>DOT-OST-1998-3508</v>
          </cell>
          <cell r="K92">
            <v>45566</v>
          </cell>
          <cell r="L92">
            <v>47026</v>
          </cell>
          <cell r="M92" t="str">
            <v>SF</v>
          </cell>
          <cell r="N92" t="str">
            <v>2024-8-8</v>
          </cell>
          <cell r="O92" t="str">
            <v>DEN/PHX</v>
          </cell>
          <cell r="P92" t="str">
            <v>Metro 23</v>
          </cell>
          <cell r="Q92">
            <v>9</v>
          </cell>
          <cell r="R92">
            <v>4</v>
          </cell>
          <cell r="S92">
            <v>24</v>
          </cell>
          <cell r="T92" t="str">
            <v>S</v>
          </cell>
          <cell r="U92">
            <v>6640</v>
          </cell>
          <cell r="V92">
            <v>313</v>
          </cell>
          <cell r="W92">
            <v>10.60702875399361</v>
          </cell>
          <cell r="X92">
            <v>1708769</v>
          </cell>
          <cell r="Y92">
            <v>257.34472891566264</v>
          </cell>
          <cell r="Z92">
            <v>15935</v>
          </cell>
          <cell r="AA92">
            <v>313</v>
          </cell>
          <cell r="AB92">
            <v>25.455271565495206</v>
          </cell>
          <cell r="AC92">
            <v>3620472</v>
          </cell>
          <cell r="AD92">
            <v>227.20251019767807</v>
          </cell>
          <cell r="AE92">
            <v>14712</v>
          </cell>
          <cell r="AF92">
            <v>313</v>
          </cell>
          <cell r="AG92">
            <v>23.501597444089455</v>
          </cell>
          <cell r="AH92">
            <v>3599976</v>
          </cell>
          <cell r="AI92">
            <v>244.69657422512236</v>
          </cell>
          <cell r="AJ92">
            <v>16011</v>
          </cell>
          <cell r="AK92">
            <v>313</v>
          </cell>
          <cell r="AL92">
            <v>25.576677316293928</v>
          </cell>
          <cell r="AM92">
            <v>3533145</v>
          </cell>
          <cell r="AN92">
            <v>220.66985197676598</v>
          </cell>
          <cell r="AO92" t="str">
            <v>Cortez, CO</v>
          </cell>
          <cell r="AP92">
            <v>12924</v>
          </cell>
          <cell r="AQ92">
            <v>313</v>
          </cell>
          <cell r="AR92">
            <v>20.645367412140576</v>
          </cell>
          <cell r="AS92">
            <v>3754500</v>
          </cell>
          <cell r="AT92">
            <v>290.50603528319408</v>
          </cell>
          <cell r="AU92">
            <v>11873</v>
          </cell>
          <cell r="AV92">
            <v>313</v>
          </cell>
          <cell r="AW92">
            <v>18.966453674121407</v>
          </cell>
          <cell r="AX92">
            <v>3669668</v>
          </cell>
          <cell r="AY92">
            <v>309.07672871220416</v>
          </cell>
          <cell r="AZ92">
            <v>12503</v>
          </cell>
          <cell r="BA92">
            <v>313</v>
          </cell>
          <cell r="BB92">
            <v>19.972843450479232</v>
          </cell>
          <cell r="BC92">
            <v>3626376</v>
          </cell>
          <cell r="BD92">
            <v>290.04047028713109</v>
          </cell>
          <cell r="BE92" t="e">
            <v>#REF!</v>
          </cell>
          <cell r="BF92" t="e">
            <v>#REF!</v>
          </cell>
          <cell r="BG92" t="e">
            <v>#REF!</v>
          </cell>
          <cell r="BH92" t="e">
            <v>#REF!</v>
          </cell>
          <cell r="BI92" t="e">
            <v>#REF!</v>
          </cell>
          <cell r="BJ92" t="str">
            <v>CEZ</v>
          </cell>
        </row>
        <row r="93">
          <cell r="D93" t="str">
            <v>Macon</v>
          </cell>
          <cell r="E93">
            <v>5168497</v>
          </cell>
          <cell r="F93" t="str">
            <v>Rate increases every October</v>
          </cell>
          <cell r="G93">
            <v>1</v>
          </cell>
          <cell r="H93">
            <v>5168497</v>
          </cell>
          <cell r="I93" t="str">
            <v>AEAS/Contour**</v>
          </cell>
          <cell r="J93" t="str">
            <v>DOT-OST-2007-28671</v>
          </cell>
          <cell r="K93">
            <v>45200</v>
          </cell>
          <cell r="L93">
            <v>46660</v>
          </cell>
          <cell r="M93" t="str">
            <v>SF</v>
          </cell>
          <cell r="N93" t="str">
            <v>2023-9-4</v>
          </cell>
          <cell r="O93" t="str">
            <v>BWI</v>
          </cell>
          <cell r="P93" t="str">
            <v>ERJ-135</v>
          </cell>
          <cell r="Q93">
            <v>30</v>
          </cell>
          <cell r="R93">
            <v>2</v>
          </cell>
          <cell r="S93" t="str">
            <v>12 AEAS</v>
          </cell>
          <cell r="T93" t="str">
            <v>T</v>
          </cell>
          <cell r="U93" t="str">
            <v>n/a</v>
          </cell>
          <cell r="V93" t="str">
            <v>n/a</v>
          </cell>
          <cell r="W93" t="str">
            <v>n/a</v>
          </cell>
          <cell r="X93" t="str">
            <v>n/a</v>
          </cell>
          <cell r="Y93" t="str">
            <v>n/a</v>
          </cell>
          <cell r="Z93">
            <v>2027</v>
          </cell>
          <cell r="AA93">
            <v>37.714285714285715</v>
          </cell>
          <cell r="AB93">
            <v>26.873106060606059</v>
          </cell>
          <cell r="AC93">
            <v>965916</v>
          </cell>
          <cell r="AD93">
            <v>476.52491366551556</v>
          </cell>
          <cell r="AE93">
            <v>26016</v>
          </cell>
          <cell r="AF93">
            <v>313</v>
          </cell>
          <cell r="AG93">
            <v>41.559105431309902</v>
          </cell>
          <cell r="AH93">
            <v>4775918</v>
          </cell>
          <cell r="AI93">
            <v>183.57618388683886</v>
          </cell>
          <cell r="AJ93">
            <v>30829</v>
          </cell>
          <cell r="AK93">
            <v>313</v>
          </cell>
          <cell r="AL93">
            <v>49.247603833865817</v>
          </cell>
          <cell r="AM93">
            <v>4768252</v>
          </cell>
          <cell r="AN93">
            <v>154.66774789970484</v>
          </cell>
          <cell r="AO93" t="str">
            <v>Macon, GA</v>
          </cell>
          <cell r="AP93">
            <v>16892</v>
          </cell>
          <cell r="AQ93">
            <v>313</v>
          </cell>
          <cell r="AR93">
            <v>26.984025559105433</v>
          </cell>
          <cell r="AS93">
            <v>4657095</v>
          </cell>
          <cell r="AT93">
            <v>275.698259531139</v>
          </cell>
          <cell r="AU93">
            <v>19896</v>
          </cell>
          <cell r="AV93">
            <v>313</v>
          </cell>
          <cell r="AW93">
            <v>31.782747603833865</v>
          </cell>
          <cell r="AX93">
            <v>4641763</v>
          </cell>
          <cell r="AY93">
            <v>233.30131684760755</v>
          </cell>
          <cell r="AZ93">
            <v>23019</v>
          </cell>
          <cell r="BA93">
            <v>313</v>
          </cell>
          <cell r="BB93">
            <v>36.771565495207668</v>
          </cell>
          <cell r="BC93">
            <v>4622598</v>
          </cell>
          <cell r="BD93">
            <v>200.81662974064903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str">
            <v>MCN</v>
          </cell>
        </row>
        <row r="94">
          <cell r="D94" t="str">
            <v>Lanai</v>
          </cell>
          <cell r="E94">
            <v>4069543</v>
          </cell>
          <cell r="F94" t="str">
            <v>Rate goes up Sep. 1, 2025</v>
          </cell>
          <cell r="G94">
            <v>0.98499999999999999</v>
          </cell>
          <cell r="H94">
            <v>4131515.7360406094</v>
          </cell>
          <cell r="I94" t="str">
            <v>Southern</v>
          </cell>
          <cell r="J94" t="str">
            <v>DOT-OST-2023-0186</v>
          </cell>
          <cell r="K94">
            <v>45536</v>
          </cell>
          <cell r="L94">
            <v>46265</v>
          </cell>
          <cell r="M94" t="str">
            <v>SF</v>
          </cell>
          <cell r="N94" t="str">
            <v>2024-8-3</v>
          </cell>
          <cell r="O94" t="str">
            <v>HNL/OGG</v>
          </cell>
          <cell r="P94" t="str">
            <v>Caravan</v>
          </cell>
          <cell r="Q94">
            <v>9</v>
          </cell>
          <cell r="R94">
            <v>9</v>
          </cell>
          <cell r="S94">
            <v>63</v>
          </cell>
          <cell r="T94" t="str">
            <v>S</v>
          </cell>
          <cell r="BJ94" t="str">
            <v>LNY</v>
          </cell>
        </row>
        <row r="95">
          <cell r="D95" t="str">
            <v>Hana</v>
          </cell>
          <cell r="E95">
            <v>1034866</v>
          </cell>
          <cell r="F95" t="str">
            <v xml:space="preserve">Rate increases every February </v>
          </cell>
          <cell r="G95">
            <v>0.99</v>
          </cell>
          <cell r="H95">
            <v>1045319.191919192</v>
          </cell>
          <cell r="I95" t="str">
            <v>Southern</v>
          </cell>
          <cell r="J95" t="str">
            <v>DOT-OST-1999-6502</v>
          </cell>
          <cell r="K95">
            <v>45323</v>
          </cell>
          <cell r="L95">
            <v>46783</v>
          </cell>
          <cell r="M95" t="str">
            <v>SF</v>
          </cell>
          <cell r="N95" t="str">
            <v>2024-1-14</v>
          </cell>
          <cell r="O95" t="str">
            <v>OGG</v>
          </cell>
          <cell r="P95" t="str">
            <v>Caravan</v>
          </cell>
          <cell r="Q95">
            <v>9</v>
          </cell>
          <cell r="R95">
            <v>2</v>
          </cell>
          <cell r="S95">
            <v>14</v>
          </cell>
          <cell r="T95" t="str">
            <v>S</v>
          </cell>
          <cell r="BE95" t="e">
            <v>#REF!</v>
          </cell>
          <cell r="BF95" t="e">
            <v>#REF!</v>
          </cell>
          <cell r="BJ95" t="str">
            <v>HNM</v>
          </cell>
        </row>
        <row r="96">
          <cell r="D96" t="str">
            <v>Kalaupapa</v>
          </cell>
          <cell r="E96">
            <v>2439528</v>
          </cell>
          <cell r="F96" t="str">
            <v>Rates increases every year on May 1</v>
          </cell>
          <cell r="G96">
            <v>0.98499999999999999</v>
          </cell>
          <cell r="H96">
            <v>2476678.1725888327</v>
          </cell>
          <cell r="I96" t="str">
            <v>Southern</v>
          </cell>
          <cell r="J96" t="str">
            <v>DOT-OST-2000-6773</v>
          </cell>
          <cell r="K96">
            <v>45778</v>
          </cell>
          <cell r="L96">
            <v>47238</v>
          </cell>
          <cell r="M96" t="str">
            <v>SF</v>
          </cell>
          <cell r="N96" t="str">
            <v>2025-5-2</v>
          </cell>
          <cell r="O96" t="str">
            <v>HNL/MKK</v>
          </cell>
          <cell r="P96" t="str">
            <v>Caravan</v>
          </cell>
          <cell r="Q96">
            <v>9</v>
          </cell>
          <cell r="R96">
            <v>5</v>
          </cell>
          <cell r="S96">
            <v>30</v>
          </cell>
          <cell r="T96" t="str">
            <v>S</v>
          </cell>
          <cell r="BE96" t="e">
            <v>#REF!</v>
          </cell>
          <cell r="BF96" t="e">
            <v>#REF!</v>
          </cell>
          <cell r="BJ96" t="str">
            <v>LUP</v>
          </cell>
        </row>
        <row r="97">
          <cell r="D97" t="str">
            <v>Kamuela</v>
          </cell>
          <cell r="E97">
            <v>1006986</v>
          </cell>
          <cell r="F97" t="str">
            <v>Rate increases every July</v>
          </cell>
          <cell r="G97">
            <v>0.98499999999999999</v>
          </cell>
          <cell r="H97">
            <v>1022320.8121827411</v>
          </cell>
          <cell r="I97" t="str">
            <v>Southern</v>
          </cell>
          <cell r="J97" t="str">
            <v>DOT-OST-1997-2833</v>
          </cell>
          <cell r="K97">
            <v>45839</v>
          </cell>
          <cell r="L97">
            <v>47299</v>
          </cell>
          <cell r="M97" t="str">
            <v>SF</v>
          </cell>
          <cell r="N97" t="str">
            <v>2025-7-3</v>
          </cell>
          <cell r="O97" t="str">
            <v>OGG</v>
          </cell>
          <cell r="P97" t="str">
            <v>Caravan</v>
          </cell>
          <cell r="Q97">
            <v>9</v>
          </cell>
          <cell r="R97">
            <v>2</v>
          </cell>
          <cell r="S97">
            <v>12</v>
          </cell>
          <cell r="T97" t="str">
            <v>S</v>
          </cell>
          <cell r="V97">
            <v>313</v>
          </cell>
          <cell r="W97">
            <v>0</v>
          </cell>
          <cell r="Z97">
            <v>8655</v>
          </cell>
          <cell r="AA97">
            <v>313</v>
          </cell>
          <cell r="AB97">
            <v>13.8258785942492</v>
          </cell>
          <cell r="AC97">
            <v>420576</v>
          </cell>
          <cell r="AD97">
            <v>48.593414211438478</v>
          </cell>
          <cell r="BE97" t="e">
            <v>#REF!</v>
          </cell>
          <cell r="BF97" t="e">
            <v>#REF!</v>
          </cell>
          <cell r="BJ97" t="str">
            <v>MUE</v>
          </cell>
        </row>
        <row r="98">
          <cell r="D98" t="str">
            <v>Sioux City</v>
          </cell>
          <cell r="E98">
            <v>6135381</v>
          </cell>
          <cell r="F98" t="str">
            <v>Rate increases every January</v>
          </cell>
          <cell r="G98">
            <v>0.97</v>
          </cell>
          <cell r="H98">
            <v>6325135.051546392</v>
          </cell>
          <cell r="I98" t="str">
            <v>SkyWest</v>
          </cell>
          <cell r="J98" t="str">
            <v>DOT-OST-2011-0131</v>
          </cell>
          <cell r="K98">
            <v>45292</v>
          </cell>
          <cell r="L98">
            <v>46387</v>
          </cell>
          <cell r="M98" t="str">
            <v>MG</v>
          </cell>
          <cell r="N98" t="str">
            <v>2023-12-20</v>
          </cell>
          <cell r="O98" t="str">
            <v>DEN/ORD</v>
          </cell>
          <cell r="P98" t="str">
            <v>CRJ-200</v>
          </cell>
          <cell r="Q98">
            <v>50</v>
          </cell>
          <cell r="R98">
            <v>2</v>
          </cell>
          <cell r="S98">
            <v>12</v>
          </cell>
          <cell r="T98" t="str">
            <v>T</v>
          </cell>
          <cell r="AU98">
            <v>31689</v>
          </cell>
          <cell r="AV98">
            <v>157</v>
          </cell>
          <cell r="AW98">
            <v>100.92038216560509</v>
          </cell>
          <cell r="AX98">
            <v>1168137</v>
          </cell>
          <cell r="AY98">
            <v>36.862539051405854</v>
          </cell>
          <cell r="AZ98">
            <v>54096</v>
          </cell>
          <cell r="BA98">
            <v>313</v>
          </cell>
          <cell r="BB98">
            <v>86.415335463258785</v>
          </cell>
          <cell r="BC98">
            <v>1224678</v>
          </cell>
          <cell r="BD98">
            <v>22.638975155279503</v>
          </cell>
          <cell r="BE98" t="e">
            <v>#REF!</v>
          </cell>
          <cell r="BF98" t="e">
            <v>#REF!</v>
          </cell>
          <cell r="BG98" t="e">
            <v>#REF!</v>
          </cell>
          <cell r="BH98" t="e">
            <v>#REF!</v>
          </cell>
          <cell r="BI98" t="e">
            <v>#REF!</v>
          </cell>
          <cell r="BJ98" t="str">
            <v>SUX</v>
          </cell>
        </row>
        <row r="99">
          <cell r="D99" t="str">
            <v>Fort Dodge</v>
          </cell>
          <cell r="E99">
            <v>7409142</v>
          </cell>
          <cell r="F99" t="str">
            <v>Rate increases every April</v>
          </cell>
          <cell r="G99">
            <v>0.97</v>
          </cell>
          <cell r="H99">
            <v>7638290.7216494847</v>
          </cell>
          <cell r="I99" t="str">
            <v>SkyWest</v>
          </cell>
          <cell r="J99" t="str">
            <v>DOT-OST-2001-10682</v>
          </cell>
          <cell r="K99">
            <v>45383</v>
          </cell>
          <cell r="L99">
            <v>46477</v>
          </cell>
          <cell r="M99" t="str">
            <v>MG</v>
          </cell>
          <cell r="N99" t="str">
            <v>2024-3-6</v>
          </cell>
          <cell r="O99" t="str">
            <v>ORD/DEN</v>
          </cell>
          <cell r="P99" t="str">
            <v>CRJ-200</v>
          </cell>
          <cell r="Q99">
            <v>50</v>
          </cell>
          <cell r="R99">
            <v>2</v>
          </cell>
          <cell r="S99">
            <v>12</v>
          </cell>
          <cell r="T99" t="str">
            <v>T</v>
          </cell>
          <cell r="U99">
            <v>13240</v>
          </cell>
          <cell r="V99">
            <v>313</v>
          </cell>
          <cell r="W99">
            <v>21.150159744408946</v>
          </cell>
          <cell r="X99">
            <v>3724020</v>
          </cell>
          <cell r="Y99">
            <v>281.27039274924471</v>
          </cell>
          <cell r="Z99">
            <v>13715</v>
          </cell>
          <cell r="AA99">
            <v>313</v>
          </cell>
          <cell r="AB99">
            <v>21.90894568690096</v>
          </cell>
          <cell r="AC99">
            <v>3337776</v>
          </cell>
          <cell r="AD99">
            <v>243.36682464454975</v>
          </cell>
          <cell r="AE99">
            <v>14891</v>
          </cell>
          <cell r="AF99">
            <v>313</v>
          </cell>
          <cell r="AG99">
            <v>23.787539936102238</v>
          </cell>
          <cell r="AH99">
            <v>3012588</v>
          </cell>
          <cell r="AI99">
            <v>202.30931435095025</v>
          </cell>
          <cell r="AJ99">
            <v>15491</v>
          </cell>
          <cell r="AK99">
            <v>313</v>
          </cell>
          <cell r="AL99">
            <v>24.746006389776358</v>
          </cell>
          <cell r="AM99">
            <v>2990268</v>
          </cell>
          <cell r="AN99">
            <v>193.03259957394616</v>
          </cell>
          <cell r="AO99" t="str">
            <v>Fort Dodge, IA</v>
          </cell>
          <cell r="AP99">
            <v>9512</v>
          </cell>
          <cell r="AQ99">
            <v>313</v>
          </cell>
          <cell r="AR99">
            <v>15.194888178913738</v>
          </cell>
          <cell r="AS99">
            <v>2982612</v>
          </cell>
          <cell r="AT99">
            <v>313.56307821698908</v>
          </cell>
          <cell r="AU99">
            <v>11216</v>
          </cell>
          <cell r="AV99">
            <v>313</v>
          </cell>
          <cell r="AW99">
            <v>17.916932907348244</v>
          </cell>
          <cell r="AX99">
            <v>3079850</v>
          </cell>
          <cell r="AY99">
            <v>274.59432952924396</v>
          </cell>
          <cell r="AZ99">
            <v>13160</v>
          </cell>
          <cell r="BA99">
            <v>313</v>
          </cell>
          <cell r="BB99">
            <v>21.022364217252395</v>
          </cell>
          <cell r="BC99">
            <v>2790400</v>
          </cell>
          <cell r="BD99">
            <v>212.03647416413375</v>
          </cell>
          <cell r="BE99" t="e">
            <v>#REF!</v>
          </cell>
          <cell r="BF99" t="e">
            <v>#REF!</v>
          </cell>
          <cell r="BG99" t="e">
            <v>#REF!</v>
          </cell>
          <cell r="BH99" t="e">
            <v>#REF!</v>
          </cell>
          <cell r="BI99" t="e">
            <v>#REF!</v>
          </cell>
          <cell r="BJ99" t="str">
            <v>FOD</v>
          </cell>
        </row>
        <row r="100">
          <cell r="D100" t="str">
            <v>Mason City</v>
          </cell>
          <cell r="E100">
            <v>7485266</v>
          </cell>
          <cell r="F100" t="str">
            <v>Rate increases every April</v>
          </cell>
          <cell r="G100">
            <v>0.97</v>
          </cell>
          <cell r="H100">
            <v>7716769.072164949</v>
          </cell>
          <cell r="I100" t="str">
            <v>SkyWest</v>
          </cell>
          <cell r="J100" t="str">
            <v>DOT-OST-2001-10684</v>
          </cell>
          <cell r="K100">
            <v>45383</v>
          </cell>
          <cell r="L100">
            <v>46477</v>
          </cell>
          <cell r="M100" t="str">
            <v>MG</v>
          </cell>
          <cell r="N100" t="str">
            <v>2024-3-6</v>
          </cell>
          <cell r="O100" t="str">
            <v>ORD</v>
          </cell>
          <cell r="P100" t="str">
            <v>CRJ-200</v>
          </cell>
          <cell r="Q100">
            <v>50</v>
          </cell>
          <cell r="R100">
            <v>2</v>
          </cell>
          <cell r="S100">
            <v>12</v>
          </cell>
          <cell r="T100" t="str">
            <v>T</v>
          </cell>
          <cell r="U100">
            <v>15186</v>
          </cell>
          <cell r="V100">
            <v>313</v>
          </cell>
          <cell r="W100">
            <v>24.258785942492011</v>
          </cell>
          <cell r="X100">
            <v>3658230</v>
          </cell>
          <cell r="Y100">
            <v>240.89490320031609</v>
          </cell>
          <cell r="Z100">
            <v>15269</v>
          </cell>
          <cell r="AA100">
            <v>313</v>
          </cell>
          <cell r="AB100">
            <v>24.391373801916934</v>
          </cell>
          <cell r="AC100">
            <v>3325536</v>
          </cell>
          <cell r="AD100">
            <v>217.79658130853363</v>
          </cell>
          <cell r="AE100">
            <v>16133</v>
          </cell>
          <cell r="AF100">
            <v>313</v>
          </cell>
          <cell r="AG100">
            <v>25.771565495207668</v>
          </cell>
          <cell r="AH100">
            <v>3005352</v>
          </cell>
          <cell r="AI100">
            <v>186.28599764457942</v>
          </cell>
          <cell r="AJ100">
            <v>16071</v>
          </cell>
          <cell r="AK100">
            <v>313</v>
          </cell>
          <cell r="AL100">
            <v>25.672523961661341</v>
          </cell>
          <cell r="AM100">
            <v>2998638</v>
          </cell>
          <cell r="AN100">
            <v>186.58689565055067</v>
          </cell>
          <cell r="AO100" t="str">
            <v>Mason City, IA</v>
          </cell>
          <cell r="AP100">
            <v>9360</v>
          </cell>
          <cell r="AQ100">
            <v>313</v>
          </cell>
          <cell r="AR100">
            <v>14.952076677316294</v>
          </cell>
          <cell r="AS100">
            <v>2968284</v>
          </cell>
          <cell r="AT100">
            <v>317.12435897435898</v>
          </cell>
          <cell r="AU100">
            <v>12976</v>
          </cell>
          <cell r="AV100">
            <v>313</v>
          </cell>
          <cell r="AW100">
            <v>20.728434504792332</v>
          </cell>
          <cell r="AX100">
            <v>3044868</v>
          </cell>
          <cell r="AY100">
            <v>234.65382244143032</v>
          </cell>
          <cell r="AZ100">
            <v>15279</v>
          </cell>
          <cell r="BA100">
            <v>313</v>
          </cell>
          <cell r="BB100">
            <v>24.407348242811501</v>
          </cell>
          <cell r="BC100">
            <v>2740470</v>
          </cell>
          <cell r="BD100">
            <v>179.36186923227959</v>
          </cell>
          <cell r="BE100" t="e">
            <v>#REF!</v>
          </cell>
          <cell r="BF100" t="e">
            <v>#REF!</v>
          </cell>
          <cell r="BG100" t="e">
            <v>#REF!</v>
          </cell>
          <cell r="BH100" t="e">
            <v>#REF!</v>
          </cell>
          <cell r="BI100" t="e">
            <v>#REF!</v>
          </cell>
          <cell r="BJ100" t="str">
            <v>MCW</v>
          </cell>
        </row>
        <row r="101">
          <cell r="D101" t="str">
            <v>Burlington</v>
          </cell>
          <cell r="E101">
            <v>6637685</v>
          </cell>
          <cell r="F101" t="str">
            <v>Rate increases July</v>
          </cell>
          <cell r="G101">
            <v>0.97</v>
          </cell>
          <cell r="H101">
            <v>6842974.2268041242</v>
          </cell>
          <cell r="I101" t="str">
            <v>Contour</v>
          </cell>
          <cell r="J101" t="str">
            <v>DOT-OST-2001-8731</v>
          </cell>
          <cell r="K101">
            <v>45839</v>
          </cell>
          <cell r="L101">
            <v>46568</v>
          </cell>
          <cell r="M101" t="str">
            <v>MM</v>
          </cell>
          <cell r="N101" t="str">
            <v>2025-4-9</v>
          </cell>
          <cell r="O101" t="str">
            <v>ORD</v>
          </cell>
          <cell r="P101" t="str">
            <v>EMB-135</v>
          </cell>
          <cell r="Q101">
            <v>30</v>
          </cell>
          <cell r="R101">
            <v>2</v>
          </cell>
          <cell r="S101">
            <v>12</v>
          </cell>
          <cell r="T101" t="str">
            <v>M</v>
          </cell>
          <cell r="U101">
            <v>12801</v>
          </cell>
          <cell r="V101">
            <v>313</v>
          </cell>
          <cell r="W101">
            <v>20.448881789137381</v>
          </cell>
          <cell r="X101">
            <v>2218424</v>
          </cell>
          <cell r="Y101">
            <v>173.3008358721975</v>
          </cell>
          <cell r="Z101">
            <v>14449</v>
          </cell>
          <cell r="AA101">
            <v>313</v>
          </cell>
          <cell r="AB101">
            <v>23.081469648562301</v>
          </cell>
          <cell r="AC101">
            <v>2366553</v>
          </cell>
          <cell r="AD101">
            <v>163.78662883244516</v>
          </cell>
          <cell r="AE101">
            <v>16420</v>
          </cell>
          <cell r="AF101">
            <v>313</v>
          </cell>
          <cell r="AG101">
            <v>26.230031948881788</v>
          </cell>
          <cell r="AH101">
            <v>2454797</v>
          </cell>
          <cell r="AI101">
            <v>149.50042630937881</v>
          </cell>
          <cell r="AJ101">
            <v>15884</v>
          </cell>
          <cell r="AK101">
            <v>313</v>
          </cell>
          <cell r="AL101">
            <v>25.373801916932909</v>
          </cell>
          <cell r="AM101">
            <v>2498992</v>
          </cell>
          <cell r="AN101">
            <v>157.32762528330395</v>
          </cell>
          <cell r="AO101" t="str">
            <v>Burlington, IA</v>
          </cell>
          <cell r="AP101">
            <v>8014</v>
          </cell>
          <cell r="AQ101">
            <v>313</v>
          </cell>
          <cell r="AR101">
            <v>12.801916932907348</v>
          </cell>
          <cell r="AS101">
            <v>2481374</v>
          </cell>
          <cell r="AT101">
            <v>309.62989767906163</v>
          </cell>
          <cell r="AU101">
            <v>6214</v>
          </cell>
          <cell r="AV101">
            <v>313</v>
          </cell>
          <cell r="AW101">
            <v>9.9265175718849843</v>
          </cell>
          <cell r="AX101">
            <v>2471976</v>
          </cell>
          <cell r="AY101">
            <v>397.80753138075312</v>
          </cell>
          <cell r="AZ101">
            <v>7608</v>
          </cell>
          <cell r="BA101">
            <v>313</v>
          </cell>
          <cell r="BB101">
            <v>12.15335463258786</v>
          </cell>
          <cell r="BC101">
            <v>2203283</v>
          </cell>
          <cell r="BD101">
            <v>289.60081493165092</v>
          </cell>
          <cell r="BE101" t="e">
            <v>#REF!</v>
          </cell>
          <cell r="BF101" t="e">
            <v>#REF!</v>
          </cell>
          <cell r="BG101" t="e">
            <v>#REF!</v>
          </cell>
          <cell r="BH101" t="e">
            <v>#REF!</v>
          </cell>
          <cell r="BI101" t="e">
            <v>#REF!</v>
          </cell>
          <cell r="BJ101" t="str">
            <v>BRL</v>
          </cell>
        </row>
        <row r="102">
          <cell r="D102" t="str">
            <v>Waterloo</v>
          </cell>
          <cell r="E102">
            <v>5999431</v>
          </cell>
          <cell r="F102" t="str">
            <v>Rate increases each May 1</v>
          </cell>
          <cell r="G102">
            <v>0.97</v>
          </cell>
          <cell r="H102">
            <v>6184980.4123711344</v>
          </cell>
          <cell r="I102" t="str">
            <v>SkyWest</v>
          </cell>
          <cell r="J102" t="str">
            <v>DOT-OST-2011-0132</v>
          </cell>
          <cell r="K102">
            <v>46143</v>
          </cell>
          <cell r="L102">
            <v>47603</v>
          </cell>
          <cell r="M102" t="str">
            <v>MG</v>
          </cell>
          <cell r="N102" t="str">
            <v>2026-3-12</v>
          </cell>
          <cell r="O102" t="str">
            <v>ORD</v>
          </cell>
          <cell r="P102" t="str">
            <v>CRJ700/CRJ900</v>
          </cell>
          <cell r="Q102" t="str">
            <v>65/76</v>
          </cell>
          <cell r="R102">
            <v>2</v>
          </cell>
          <cell r="S102">
            <v>13</v>
          </cell>
          <cell r="T102" t="str">
            <v>T</v>
          </cell>
          <cell r="U102">
            <v>50456</v>
          </cell>
          <cell r="V102">
            <v>313</v>
          </cell>
          <cell r="W102">
            <v>80.600638977635782</v>
          </cell>
          <cell r="X102">
            <v>1317334</v>
          </cell>
          <cell r="Y102">
            <v>26.108569843031553</v>
          </cell>
          <cell r="Z102">
            <v>50266</v>
          </cell>
          <cell r="AA102">
            <v>313</v>
          </cell>
          <cell r="AB102">
            <v>80.29712460063898</v>
          </cell>
          <cell r="AC102">
            <v>1825682</v>
          </cell>
          <cell r="AD102">
            <v>36.320415390124538</v>
          </cell>
          <cell r="AE102">
            <v>45057</v>
          </cell>
          <cell r="AF102">
            <v>313</v>
          </cell>
          <cell r="AG102">
            <v>71.976038338658142</v>
          </cell>
          <cell r="AH102">
            <v>1787621</v>
          </cell>
          <cell r="AI102">
            <v>39.674656546152654</v>
          </cell>
          <cell r="AJ102">
            <v>45963</v>
          </cell>
          <cell r="AK102">
            <v>313</v>
          </cell>
          <cell r="AL102">
            <v>73.423322683706076</v>
          </cell>
          <cell r="AM102">
            <v>1742850</v>
          </cell>
          <cell r="AN102">
            <v>37.918543176032898</v>
          </cell>
          <cell r="AO102" t="str">
            <v>Waterloo, IA</v>
          </cell>
          <cell r="AP102">
            <v>22292</v>
          </cell>
          <cell r="AQ102">
            <v>313</v>
          </cell>
          <cell r="AR102">
            <v>35.610223642172521</v>
          </cell>
          <cell r="AS102">
            <v>1514204</v>
          </cell>
          <cell r="AT102">
            <v>67.925892696931641</v>
          </cell>
          <cell r="AU102">
            <v>19594</v>
          </cell>
          <cell r="AV102">
            <v>313</v>
          </cell>
          <cell r="AW102">
            <v>31.300319488817891</v>
          </cell>
          <cell r="AX102">
            <v>1392972</v>
          </cell>
          <cell r="AY102">
            <v>71.091762784525869</v>
          </cell>
          <cell r="AZ102">
            <v>31512</v>
          </cell>
          <cell r="BA102">
            <v>313</v>
          </cell>
          <cell r="BB102">
            <v>50.338658146964853</v>
          </cell>
          <cell r="BC102">
            <v>2584035</v>
          </cell>
          <cell r="BD102">
            <v>82.001618431073879</v>
          </cell>
          <cell r="BE102" t="e">
            <v>#REF!</v>
          </cell>
          <cell r="BF102" t="e">
            <v>#REF!</v>
          </cell>
          <cell r="BG102" t="e">
            <v>#REF!</v>
          </cell>
          <cell r="BH102" t="e">
            <v>#REF!</v>
          </cell>
          <cell r="BI102" t="e">
            <v>#REF!</v>
          </cell>
          <cell r="BJ102" t="str">
            <v>ALO</v>
          </cell>
        </row>
        <row r="103">
          <cell r="D103" t="str">
            <v>Marion</v>
          </cell>
          <cell r="E103">
            <v>5819337</v>
          </cell>
          <cell r="F103" t="str">
            <v>Rate increases every August</v>
          </cell>
          <cell r="G103">
            <v>0.98</v>
          </cell>
          <cell r="H103">
            <v>5938098.9795918372</v>
          </cell>
          <cell r="I103" t="str">
            <v>Contour</v>
          </cell>
          <cell r="J103" t="str">
            <v>DOT-OST-2000-7881</v>
          </cell>
          <cell r="K103">
            <v>45139</v>
          </cell>
          <cell r="L103">
            <v>46234</v>
          </cell>
          <cell r="M103" t="str">
            <v>MM</v>
          </cell>
          <cell r="N103" t="str">
            <v>2023-4-8</v>
          </cell>
          <cell r="O103" t="str">
            <v>BNA/ORD</v>
          </cell>
          <cell r="P103" t="str">
            <v>ERJ-135</v>
          </cell>
          <cell r="Q103">
            <v>30</v>
          </cell>
          <cell r="R103">
            <v>2</v>
          </cell>
          <cell r="S103">
            <v>12</v>
          </cell>
          <cell r="T103" t="str">
            <v>T</v>
          </cell>
          <cell r="U103">
            <v>18112</v>
          </cell>
          <cell r="V103">
            <v>313</v>
          </cell>
          <cell r="W103">
            <v>28.932907348242811</v>
          </cell>
          <cell r="X103">
            <v>2562819</v>
          </cell>
          <cell r="Y103">
            <v>141.49839885159011</v>
          </cell>
          <cell r="Z103">
            <v>18811</v>
          </cell>
          <cell r="AA103">
            <v>313</v>
          </cell>
          <cell r="AB103">
            <v>30.049520766773163</v>
          </cell>
          <cell r="AC103">
            <v>2726041</v>
          </cell>
          <cell r="AD103">
            <v>144.91738876189464</v>
          </cell>
          <cell r="AE103">
            <v>20291</v>
          </cell>
          <cell r="AF103">
            <v>313</v>
          </cell>
          <cell r="AG103">
            <v>32.41373801916933</v>
          </cell>
          <cell r="AH103">
            <v>2893448</v>
          </cell>
          <cell r="AI103">
            <v>142.59760484944064</v>
          </cell>
          <cell r="AJ103">
            <v>19345</v>
          </cell>
          <cell r="AK103">
            <v>313</v>
          </cell>
          <cell r="AL103">
            <v>30.902555910543132</v>
          </cell>
          <cell r="AM103">
            <v>3000658</v>
          </cell>
          <cell r="AN103">
            <v>155.11284569656243</v>
          </cell>
          <cell r="AO103" t="str">
            <v>Marion/Herrin, IL</v>
          </cell>
          <cell r="AP103">
            <v>12857</v>
          </cell>
          <cell r="AQ103">
            <v>313</v>
          </cell>
          <cell r="AR103">
            <v>20.538338658146966</v>
          </cell>
          <cell r="AS103">
            <v>3008371</v>
          </cell>
          <cell r="AT103">
            <v>233.98701096678852</v>
          </cell>
          <cell r="AU103">
            <v>14841</v>
          </cell>
          <cell r="AV103">
            <v>313</v>
          </cell>
          <cell r="AW103">
            <v>23.707667731629392</v>
          </cell>
          <cell r="AX103">
            <v>3077112</v>
          </cell>
          <cell r="AY103">
            <v>207.33858904386497</v>
          </cell>
          <cell r="AZ103">
            <v>17828</v>
          </cell>
          <cell r="BA103">
            <v>313</v>
          </cell>
          <cell r="BB103">
            <v>28.47923322683706</v>
          </cell>
          <cell r="BC103">
            <v>2932715</v>
          </cell>
          <cell r="BD103">
            <v>164.50050482387255</v>
          </cell>
          <cell r="BE103" t="e">
            <v>#REF!</v>
          </cell>
          <cell r="BF103" t="e">
            <v>#REF!</v>
          </cell>
          <cell r="BG103" t="e">
            <v>#REF!</v>
          </cell>
          <cell r="BH103" t="e">
            <v>#REF!</v>
          </cell>
          <cell r="BI103" t="e">
            <v>#REF!</v>
          </cell>
          <cell r="BJ103" t="str">
            <v>MWA</v>
          </cell>
        </row>
        <row r="104">
          <cell r="D104" t="str">
            <v>Quincy</v>
          </cell>
          <cell r="E104">
            <v>6491881</v>
          </cell>
          <cell r="F104" t="str">
            <v>Rate increases each November</v>
          </cell>
          <cell r="G104">
            <v>0.97</v>
          </cell>
          <cell r="H104">
            <v>6692660.8247422678</v>
          </cell>
          <cell r="I104" t="str">
            <v>Contour</v>
          </cell>
          <cell r="J104" t="str">
            <v>DOT-OST-2003-14492</v>
          </cell>
          <cell r="K104">
            <v>45962</v>
          </cell>
          <cell r="L104">
            <v>46691</v>
          </cell>
          <cell r="M104" t="str">
            <v>MM</v>
          </cell>
          <cell r="N104" t="str">
            <v>2025-8-14</v>
          </cell>
          <cell r="O104" t="str">
            <v>ORD/BNA</v>
          </cell>
          <cell r="P104" t="str">
            <v>EMB-135</v>
          </cell>
          <cell r="Q104">
            <v>30</v>
          </cell>
          <cell r="R104">
            <v>2</v>
          </cell>
          <cell r="S104">
            <v>12</v>
          </cell>
          <cell r="T104" t="str">
            <v>T</v>
          </cell>
          <cell r="U104">
            <v>15722</v>
          </cell>
          <cell r="V104">
            <v>313</v>
          </cell>
          <cell r="W104">
            <v>25.115015974440894</v>
          </cell>
          <cell r="X104">
            <v>2431286</v>
          </cell>
          <cell r="Y104">
            <v>154.6422846966035</v>
          </cell>
          <cell r="Z104">
            <v>15182</v>
          </cell>
          <cell r="AA104">
            <v>313</v>
          </cell>
          <cell r="AB104">
            <v>24.252396166134186</v>
          </cell>
          <cell r="AC104">
            <v>2628140</v>
          </cell>
          <cell r="AD104">
            <v>173.10894480305626</v>
          </cell>
          <cell r="AE104">
            <v>17981</v>
          </cell>
          <cell r="AF104">
            <v>313</v>
          </cell>
          <cell r="AG104">
            <v>28.723642172523963</v>
          </cell>
          <cell r="AH104">
            <v>2541611</v>
          </cell>
          <cell r="AI104">
            <v>141.3498136922307</v>
          </cell>
          <cell r="AJ104">
            <v>19425</v>
          </cell>
          <cell r="AK104">
            <v>313</v>
          </cell>
          <cell r="AL104">
            <v>31.030351437699679</v>
          </cell>
          <cell r="AM104">
            <v>2491404</v>
          </cell>
          <cell r="AN104">
            <v>128.25760617760616</v>
          </cell>
          <cell r="AO104" t="str">
            <v>Quincy, IL</v>
          </cell>
          <cell r="AP104">
            <v>12579</v>
          </cell>
          <cell r="AQ104">
            <v>313</v>
          </cell>
          <cell r="AR104">
            <v>20.094249201277954</v>
          </cell>
          <cell r="AS104">
            <v>3081016</v>
          </cell>
          <cell r="AT104">
            <v>244.93330153430321</v>
          </cell>
          <cell r="AU104">
            <v>13285</v>
          </cell>
          <cell r="AV104">
            <v>313</v>
          </cell>
          <cell r="AW104">
            <v>21.222044728434504</v>
          </cell>
          <cell r="AX104">
            <v>3158160</v>
          </cell>
          <cell r="AY104">
            <v>237.72374858863381</v>
          </cell>
          <cell r="AZ104">
            <v>11919</v>
          </cell>
          <cell r="BA104">
            <v>313</v>
          </cell>
          <cell r="BB104">
            <v>19.039936102236421</v>
          </cell>
          <cell r="BC104">
            <v>2726708</v>
          </cell>
          <cell r="BD104">
            <v>228.76986324356071</v>
          </cell>
          <cell r="BE104" t="e">
            <v>#REF!</v>
          </cell>
          <cell r="BF104" t="e">
            <v>#REF!</v>
          </cell>
          <cell r="BG104" t="e">
            <v>#REF!</v>
          </cell>
          <cell r="BH104" t="e">
            <v>#REF!</v>
          </cell>
          <cell r="BI104" t="e">
            <v>#REF!</v>
          </cell>
          <cell r="BJ104" t="str">
            <v>UIN</v>
          </cell>
        </row>
        <row r="105">
          <cell r="D105" t="str">
            <v>Decatur</v>
          </cell>
          <cell r="E105">
            <v>6426999</v>
          </cell>
          <cell r="F105" t="str">
            <v>Rate increases each January</v>
          </cell>
          <cell r="G105">
            <v>0.97</v>
          </cell>
          <cell r="H105">
            <v>6625772.1649484541</v>
          </cell>
          <cell r="I105" t="str">
            <v>SkyWest</v>
          </cell>
          <cell r="J105" t="str">
            <v>DOT-OST-2006-23929</v>
          </cell>
          <cell r="K105">
            <v>45647</v>
          </cell>
          <cell r="L105">
            <v>47118</v>
          </cell>
          <cell r="M105" t="str">
            <v>MM</v>
          </cell>
          <cell r="N105" t="str">
            <v>2024-12-12</v>
          </cell>
          <cell r="O105" t="str">
            <v>ORD</v>
          </cell>
          <cell r="P105" t="str">
            <v>CRJ-200</v>
          </cell>
          <cell r="Q105">
            <v>50</v>
          </cell>
          <cell r="R105">
            <v>2</v>
          </cell>
          <cell r="S105">
            <v>12</v>
          </cell>
          <cell r="T105" t="str">
            <v>T</v>
          </cell>
          <cell r="U105">
            <v>15518</v>
          </cell>
          <cell r="V105">
            <v>313</v>
          </cell>
          <cell r="W105">
            <v>24.789137380191693</v>
          </cell>
          <cell r="X105">
            <v>2852426</v>
          </cell>
          <cell r="Y105">
            <v>183.8140224255703</v>
          </cell>
          <cell r="Z105">
            <v>15818</v>
          </cell>
          <cell r="AA105">
            <v>313</v>
          </cell>
          <cell r="AB105">
            <v>25.268370607028753</v>
          </cell>
          <cell r="AC105">
            <v>2960580</v>
          </cell>
          <cell r="AD105">
            <v>187.16525477304336</v>
          </cell>
          <cell r="AE105">
            <v>17348</v>
          </cell>
          <cell r="AF105">
            <v>313</v>
          </cell>
          <cell r="AG105">
            <v>27.712460063897762</v>
          </cell>
          <cell r="AH105">
            <v>2971374</v>
          </cell>
          <cell r="AI105">
            <v>171.2804934286373</v>
          </cell>
          <cell r="AJ105">
            <v>17066</v>
          </cell>
          <cell r="AK105">
            <v>313</v>
          </cell>
          <cell r="AL105">
            <v>27.261980830670925</v>
          </cell>
          <cell r="AM105">
            <v>3065077</v>
          </cell>
          <cell r="AN105">
            <v>179.60137114731043</v>
          </cell>
          <cell r="AO105" t="str">
            <v>Decatur, IL</v>
          </cell>
          <cell r="AP105">
            <v>9143</v>
          </cell>
          <cell r="AQ105">
            <v>313</v>
          </cell>
          <cell r="AR105">
            <v>14.605431309904153</v>
          </cell>
          <cell r="AS105">
            <v>2909272</v>
          </cell>
          <cell r="AT105">
            <v>318.19665317729408</v>
          </cell>
          <cell r="AU105">
            <v>13342</v>
          </cell>
          <cell r="AV105">
            <v>313</v>
          </cell>
          <cell r="AW105">
            <v>21.313099041533548</v>
          </cell>
          <cell r="AX105">
            <v>3019598</v>
          </cell>
          <cell r="AY105">
            <v>226.32274021885775</v>
          </cell>
          <cell r="AZ105">
            <v>20570</v>
          </cell>
          <cell r="BA105">
            <v>313</v>
          </cell>
          <cell r="BB105">
            <v>32.859424920127793</v>
          </cell>
          <cell r="BC105">
            <v>3359586</v>
          </cell>
          <cell r="BD105">
            <v>163.32455031599417</v>
          </cell>
          <cell r="BE105" t="e">
            <v>#REF!</v>
          </cell>
          <cell r="BF105" t="e">
            <v>#REF!</v>
          </cell>
          <cell r="BG105" t="e">
            <v>#REF!</v>
          </cell>
          <cell r="BH105" t="e">
            <v>#REF!</v>
          </cell>
          <cell r="BI105" t="e">
            <v>#REF!</v>
          </cell>
          <cell r="BJ105" t="str">
            <v>DEC</v>
          </cell>
        </row>
        <row r="106">
          <cell r="D106" t="str">
            <v>Garden City</v>
          </cell>
          <cell r="E106">
            <v>5897640</v>
          </cell>
          <cell r="G106">
            <v>0.99</v>
          </cell>
          <cell r="H106">
            <v>5957212.1212121211</v>
          </cell>
          <cell r="I106" t="str">
            <v xml:space="preserve">American </v>
          </cell>
          <cell r="J106" t="str">
            <v>DOT-OST-1998-3503</v>
          </cell>
          <cell r="K106">
            <v>45505</v>
          </cell>
          <cell r="L106">
            <v>46234</v>
          </cell>
          <cell r="M106" t="str">
            <v>MG</v>
          </cell>
          <cell r="N106" t="str">
            <v>2024-7-9</v>
          </cell>
          <cell r="O106" t="str">
            <v>DFW</v>
          </cell>
          <cell r="P106" t="str">
            <v>ERJ-145</v>
          </cell>
          <cell r="Q106">
            <v>50</v>
          </cell>
          <cell r="R106">
            <v>2</v>
          </cell>
          <cell r="S106">
            <v>14</v>
          </cell>
          <cell r="T106" t="str">
            <v>T</v>
          </cell>
          <cell r="U106">
            <v>52642</v>
          </cell>
          <cell r="V106">
            <v>313</v>
          </cell>
          <cell r="W106">
            <v>84.092651757188492</v>
          </cell>
          <cell r="X106">
            <v>1357800</v>
          </cell>
          <cell r="Y106">
            <v>25.793092967592418</v>
          </cell>
          <cell r="Z106">
            <v>53941</v>
          </cell>
          <cell r="AA106">
            <v>313</v>
          </cell>
          <cell r="AB106">
            <v>86.167731629392975</v>
          </cell>
          <cell r="AC106">
            <v>961632</v>
          </cell>
          <cell r="AD106">
            <v>17.827478170593796</v>
          </cell>
          <cell r="AE106">
            <v>51529</v>
          </cell>
          <cell r="AF106">
            <v>313</v>
          </cell>
          <cell r="AG106">
            <v>82.314696485623003</v>
          </cell>
          <cell r="AH106">
            <v>953592</v>
          </cell>
          <cell r="AI106">
            <v>18.505928700343496</v>
          </cell>
          <cell r="AJ106">
            <v>48001</v>
          </cell>
          <cell r="AK106">
            <v>313</v>
          </cell>
          <cell r="AL106">
            <v>76.678913738019176</v>
          </cell>
          <cell r="AM106">
            <v>879912</v>
          </cell>
          <cell r="AN106">
            <v>18.331118101706213</v>
          </cell>
          <cell r="AO106" t="str">
            <v>Garden City, KS</v>
          </cell>
          <cell r="AP106">
            <v>35082</v>
          </cell>
          <cell r="AQ106">
            <v>313</v>
          </cell>
          <cell r="AR106">
            <v>56.04153354632588</v>
          </cell>
          <cell r="AS106">
            <v>814773</v>
          </cell>
          <cell r="AT106">
            <v>23.224816145031639</v>
          </cell>
          <cell r="AU106">
            <v>48758</v>
          </cell>
          <cell r="AV106">
            <v>313</v>
          </cell>
          <cell r="AW106">
            <v>77.888178913738017</v>
          </cell>
          <cell r="AX106">
            <v>770028</v>
          </cell>
          <cell r="AY106">
            <v>15.792854505927233</v>
          </cell>
          <cell r="AZ106">
            <v>59012</v>
          </cell>
          <cell r="BA106">
            <v>313</v>
          </cell>
          <cell r="BB106">
            <v>94.268370607028757</v>
          </cell>
          <cell r="BC106">
            <v>852854</v>
          </cell>
          <cell r="BD106">
            <v>14.45221310919813</v>
          </cell>
          <cell r="BE106" t="e">
            <v>#REF!</v>
          </cell>
          <cell r="BF106" t="e">
            <v>#REF!</v>
          </cell>
          <cell r="BG106" t="e">
            <v>#REF!</v>
          </cell>
          <cell r="BH106" t="e">
            <v>#REF!</v>
          </cell>
          <cell r="BI106" t="e">
            <v>#REF!</v>
          </cell>
          <cell r="BJ106" t="str">
            <v>GCK</v>
          </cell>
        </row>
        <row r="107">
          <cell r="D107" t="str">
            <v>Salina</v>
          </cell>
          <cell r="E107">
            <v>6821745</v>
          </cell>
          <cell r="F107" t="str">
            <v>Rate increases every January</v>
          </cell>
          <cell r="G107">
            <v>0.97</v>
          </cell>
          <cell r="H107">
            <v>7032726.8041237118</v>
          </cell>
          <cell r="I107" t="str">
            <v>SkyWest</v>
          </cell>
          <cell r="J107" t="str">
            <v>DOT-OST-2002-11376</v>
          </cell>
          <cell r="K107">
            <v>45292</v>
          </cell>
          <cell r="L107">
            <v>46387</v>
          </cell>
          <cell r="M107" t="str">
            <v>MM</v>
          </cell>
          <cell r="N107" t="str">
            <v>2023-12-18</v>
          </cell>
          <cell r="O107" t="str">
            <v>DEN/ORD</v>
          </cell>
          <cell r="P107" t="str">
            <v>CRJ-200</v>
          </cell>
          <cell r="Q107">
            <v>50</v>
          </cell>
          <cell r="R107">
            <v>2</v>
          </cell>
          <cell r="S107">
            <v>12</v>
          </cell>
          <cell r="T107" t="str">
            <v>T</v>
          </cell>
          <cell r="U107">
            <v>3227</v>
          </cell>
          <cell r="V107">
            <v>184</v>
          </cell>
          <cell r="W107">
            <v>8.7690217391304355</v>
          </cell>
          <cell r="X107">
            <v>762982</v>
          </cell>
          <cell r="Y107">
            <v>236.43693833281685</v>
          </cell>
          <cell r="Z107">
            <v>16561</v>
          </cell>
          <cell r="AA107">
            <v>313</v>
          </cell>
          <cell r="AB107">
            <v>26.455271565495206</v>
          </cell>
          <cell r="AC107">
            <v>1965026</v>
          </cell>
          <cell r="AD107">
            <v>118.6538252520983</v>
          </cell>
          <cell r="AE107">
            <v>20292</v>
          </cell>
          <cell r="AF107">
            <v>302</v>
          </cell>
          <cell r="AG107">
            <v>33.596026490066222</v>
          </cell>
          <cell r="AH107">
            <v>2235890</v>
          </cell>
          <cell r="AI107">
            <v>110.18578750246402</v>
          </cell>
          <cell r="AJ107">
            <v>29830</v>
          </cell>
          <cell r="AK107">
            <v>313</v>
          </cell>
          <cell r="AL107">
            <v>47.651757188498401</v>
          </cell>
          <cell r="AM107">
            <v>2995127</v>
          </cell>
          <cell r="AN107">
            <v>100.40653704324505</v>
          </cell>
          <cell r="AO107" t="str">
            <v>Salina, KS</v>
          </cell>
          <cell r="AP107">
            <v>16519</v>
          </cell>
          <cell r="AQ107">
            <v>313</v>
          </cell>
          <cell r="AR107">
            <v>26.38817891373802</v>
          </cell>
          <cell r="AS107">
            <v>3086554</v>
          </cell>
          <cell r="AT107">
            <v>186.84871965615352</v>
          </cell>
          <cell r="AU107">
            <v>28170</v>
          </cell>
          <cell r="AV107">
            <v>313</v>
          </cell>
          <cell r="AW107">
            <v>45</v>
          </cell>
          <cell r="AX107">
            <v>3418983</v>
          </cell>
          <cell r="AY107">
            <v>121.36964856230031</v>
          </cell>
          <cell r="AZ107">
            <v>38805</v>
          </cell>
          <cell r="BA107">
            <v>313</v>
          </cell>
          <cell r="BB107">
            <v>61.988817891373799</v>
          </cell>
          <cell r="BC107">
            <v>3416250</v>
          </cell>
          <cell r="BD107">
            <v>88.036335523772706</v>
          </cell>
          <cell r="BE107" t="e">
            <v>#REF!</v>
          </cell>
          <cell r="BF107" t="e">
            <v>#REF!</v>
          </cell>
          <cell r="BG107" t="e">
            <v>#REF!</v>
          </cell>
          <cell r="BH107" t="e">
            <v>#REF!</v>
          </cell>
          <cell r="BI107" t="e">
            <v>#REF!</v>
          </cell>
          <cell r="BJ107" t="str">
            <v>SLN</v>
          </cell>
        </row>
        <row r="108">
          <cell r="D108" t="str">
            <v>Dodge City</v>
          </cell>
          <cell r="E108">
            <v>7877055</v>
          </cell>
          <cell r="F108" t="str">
            <v xml:space="preserve">Rate increases every May </v>
          </cell>
          <cell r="G108">
            <v>0.97</v>
          </cell>
          <cell r="H108">
            <v>8120675.2577319592</v>
          </cell>
          <cell r="I108" t="str">
            <v>SkyWest</v>
          </cell>
          <cell r="J108" t="str">
            <v>DOT-OST-1998-3502</v>
          </cell>
          <cell r="K108">
            <v>45413</v>
          </cell>
          <cell r="L108">
            <v>46507</v>
          </cell>
          <cell r="M108" t="str">
            <v>MG</v>
          </cell>
          <cell r="N108" t="str">
            <v>2025-5-4</v>
          </cell>
          <cell r="O108" t="str">
            <v>DEN</v>
          </cell>
          <cell r="P108" t="str">
            <v>CRJ-200</v>
          </cell>
          <cell r="Q108">
            <v>50</v>
          </cell>
          <cell r="R108">
            <v>2</v>
          </cell>
          <cell r="S108">
            <v>12</v>
          </cell>
          <cell r="T108" t="str">
            <v>T</v>
          </cell>
          <cell r="U108">
            <v>3592</v>
          </cell>
          <cell r="V108">
            <v>313</v>
          </cell>
          <cell r="W108">
            <v>5.7380191693290739</v>
          </cell>
          <cell r="X108">
            <v>1686570</v>
          </cell>
          <cell r="Y108">
            <v>469.53507795100222</v>
          </cell>
          <cell r="Z108">
            <v>2957</v>
          </cell>
          <cell r="AA108">
            <v>295.71428571428572</v>
          </cell>
          <cell r="AB108">
            <v>4.9997584541062796</v>
          </cell>
          <cell r="AC108">
            <v>1371930</v>
          </cell>
          <cell r="AD108">
            <v>463.96009469056474</v>
          </cell>
          <cell r="AE108">
            <v>5445</v>
          </cell>
          <cell r="AF108">
            <v>273</v>
          </cell>
          <cell r="AG108">
            <v>9.9725274725274726</v>
          </cell>
          <cell r="AH108">
            <v>2659604</v>
          </cell>
          <cell r="AI108">
            <v>488.44885215794307</v>
          </cell>
          <cell r="AJ108">
            <v>9219</v>
          </cell>
          <cell r="AK108">
            <v>313</v>
          </cell>
          <cell r="AL108">
            <v>14.726837060702875</v>
          </cell>
          <cell r="AM108">
            <v>3590860</v>
          </cell>
          <cell r="AN108">
            <v>389.50645406226272</v>
          </cell>
          <cell r="AO108" t="str">
            <v>Dodge City, KS</v>
          </cell>
          <cell r="AP108">
            <v>6384</v>
          </cell>
          <cell r="AQ108">
            <v>313</v>
          </cell>
          <cell r="AR108">
            <v>10.198083067092652</v>
          </cell>
          <cell r="AS108">
            <v>3570925</v>
          </cell>
          <cell r="AT108">
            <v>559.35541979949869</v>
          </cell>
          <cell r="AU108">
            <v>13065</v>
          </cell>
          <cell r="AV108">
            <v>313</v>
          </cell>
          <cell r="AW108">
            <v>20.870607028753994</v>
          </cell>
          <cell r="AX108">
            <v>3883782</v>
          </cell>
          <cell r="AY108">
            <v>297.26613088404133</v>
          </cell>
          <cell r="AZ108">
            <v>14158</v>
          </cell>
          <cell r="BA108">
            <v>313</v>
          </cell>
          <cell r="BB108">
            <v>22.616613418530353</v>
          </cell>
          <cell r="BC108">
            <v>3784038</v>
          </cell>
          <cell r="BD108">
            <v>267.27207232659981</v>
          </cell>
          <cell r="BE108" t="e">
            <v>#REF!</v>
          </cell>
          <cell r="BF108" t="e">
            <v>#REF!</v>
          </cell>
          <cell r="BG108" t="e">
            <v>#REF!</v>
          </cell>
          <cell r="BH108" t="e">
            <v>#REF!</v>
          </cell>
          <cell r="BI108" t="e">
            <v>#REF!</v>
          </cell>
          <cell r="BJ108" t="str">
            <v>DDC</v>
          </cell>
        </row>
        <row r="109">
          <cell r="D109" t="str">
            <v>Hays</v>
          </cell>
          <cell r="E109">
            <v>6895691</v>
          </cell>
          <cell r="F109" t="str">
            <v xml:space="preserve">Rate increases every May </v>
          </cell>
          <cell r="G109">
            <v>0.97</v>
          </cell>
          <cell r="H109">
            <v>7108959.7938144328</v>
          </cell>
          <cell r="I109" t="str">
            <v>SkyWest</v>
          </cell>
          <cell r="J109" t="str">
            <v>DOT-OST-1998-3497</v>
          </cell>
          <cell r="K109">
            <v>45413</v>
          </cell>
          <cell r="L109">
            <v>46507</v>
          </cell>
          <cell r="M109" t="str">
            <v>MG</v>
          </cell>
          <cell r="N109" t="str">
            <v>2024-5-1</v>
          </cell>
          <cell r="O109" t="str">
            <v>DEN</v>
          </cell>
          <cell r="P109" t="str">
            <v>CRJ-200</v>
          </cell>
          <cell r="Q109">
            <v>50</v>
          </cell>
          <cell r="R109">
            <v>2</v>
          </cell>
          <cell r="S109">
            <v>12</v>
          </cell>
          <cell r="T109" t="str">
            <v>T</v>
          </cell>
          <cell r="U109">
            <v>15612</v>
          </cell>
          <cell r="V109">
            <v>313</v>
          </cell>
          <cell r="W109">
            <v>24.939297124600639</v>
          </cell>
          <cell r="X109">
            <v>2431497</v>
          </cell>
          <cell r="Y109">
            <v>155.74538816295157</v>
          </cell>
          <cell r="Z109">
            <v>18980</v>
          </cell>
          <cell r="AA109">
            <v>313</v>
          </cell>
          <cell r="AB109">
            <v>30.319488817891372</v>
          </cell>
          <cell r="AC109">
            <v>3450564</v>
          </cell>
          <cell r="AD109">
            <v>181.8</v>
          </cell>
          <cell r="AE109">
            <v>22862</v>
          </cell>
          <cell r="AF109">
            <v>313</v>
          </cell>
          <cell r="AG109">
            <v>36.52076677316294</v>
          </cell>
          <cell r="AH109">
            <v>3419262</v>
          </cell>
          <cell r="AI109">
            <v>149.56093080220452</v>
          </cell>
          <cell r="AJ109">
            <v>31301</v>
          </cell>
          <cell r="AK109">
            <v>313</v>
          </cell>
          <cell r="AL109">
            <v>50.001597444089455</v>
          </cell>
          <cell r="AM109">
            <v>3062246</v>
          </cell>
          <cell r="AN109">
            <v>97.832209833551644</v>
          </cell>
          <cell r="AO109" t="str">
            <v>Hays, KS</v>
          </cell>
          <cell r="AP109">
            <v>18082</v>
          </cell>
          <cell r="AQ109">
            <v>313</v>
          </cell>
          <cell r="AR109">
            <v>28.884984025559106</v>
          </cell>
          <cell r="AS109">
            <v>3014997</v>
          </cell>
          <cell r="AT109">
            <v>166.74023891162483</v>
          </cell>
          <cell r="AU109">
            <v>17739</v>
          </cell>
          <cell r="AV109">
            <v>313</v>
          </cell>
          <cell r="AW109">
            <v>28.337060702875398</v>
          </cell>
          <cell r="AX109">
            <v>3256024</v>
          </cell>
          <cell r="AY109">
            <v>183.55172219403573</v>
          </cell>
          <cell r="AZ109">
            <v>20768</v>
          </cell>
          <cell r="BA109">
            <v>313</v>
          </cell>
          <cell r="BB109">
            <v>33.175718849840258</v>
          </cell>
          <cell r="BC109">
            <v>3660480</v>
          </cell>
          <cell r="BD109">
            <v>176.25577812018491</v>
          </cell>
          <cell r="BE109" t="e">
            <v>#REF!</v>
          </cell>
          <cell r="BF109" t="e">
            <v>#REF!</v>
          </cell>
          <cell r="BG109" t="e">
            <v>#REF!</v>
          </cell>
          <cell r="BH109" t="e">
            <v>#REF!</v>
          </cell>
          <cell r="BI109" t="e">
            <v>#REF!</v>
          </cell>
          <cell r="BJ109" t="str">
            <v>HYS</v>
          </cell>
        </row>
        <row r="110">
          <cell r="D110" t="str">
            <v>Liberal</v>
          </cell>
          <cell r="E110">
            <v>7469415</v>
          </cell>
          <cell r="F110" t="str">
            <v xml:space="preserve">Rate increases every May </v>
          </cell>
          <cell r="G110">
            <v>0.97</v>
          </cell>
          <cell r="H110">
            <v>7700427.8350515468</v>
          </cell>
          <cell r="I110" t="str">
            <v>SkyWest</v>
          </cell>
          <cell r="J110" t="str">
            <v>DOT-OST-1998-3498</v>
          </cell>
          <cell r="K110">
            <v>45413</v>
          </cell>
          <cell r="L110">
            <v>46507</v>
          </cell>
          <cell r="M110" t="str">
            <v>MG</v>
          </cell>
          <cell r="N110" t="str">
            <v>2025-5-4</v>
          </cell>
          <cell r="O110" t="str">
            <v>DEN</v>
          </cell>
          <cell r="P110" t="str">
            <v>CRJ-200</v>
          </cell>
          <cell r="Q110">
            <v>50</v>
          </cell>
          <cell r="R110">
            <v>2</v>
          </cell>
          <cell r="S110">
            <v>12</v>
          </cell>
          <cell r="T110" t="str">
            <v>T</v>
          </cell>
          <cell r="U110">
            <v>4119</v>
          </cell>
          <cell r="V110">
            <v>313</v>
          </cell>
          <cell r="W110">
            <v>6.579872204472843</v>
          </cell>
          <cell r="X110">
            <v>1629380</v>
          </cell>
          <cell r="Y110">
            <v>395.57659626122847</v>
          </cell>
          <cell r="Z110">
            <v>2896</v>
          </cell>
          <cell r="AA110">
            <v>295.71428571428572</v>
          </cell>
          <cell r="AB110">
            <v>4.896618357487923</v>
          </cell>
          <cell r="AC110">
            <v>1397592</v>
          </cell>
          <cell r="AD110">
            <v>482.59392265193372</v>
          </cell>
          <cell r="AE110">
            <v>6826</v>
          </cell>
          <cell r="AF110">
            <v>237</v>
          </cell>
          <cell r="AG110">
            <v>14.40084388185654</v>
          </cell>
          <cell r="AH110">
            <v>2458130</v>
          </cell>
          <cell r="AI110">
            <v>360.11280398476413</v>
          </cell>
          <cell r="AJ110">
            <v>12532</v>
          </cell>
          <cell r="AK110">
            <v>313</v>
          </cell>
          <cell r="AL110">
            <v>20.019169329073481</v>
          </cell>
          <cell r="AM110">
            <v>3708650</v>
          </cell>
          <cell r="AN110">
            <v>295.93440791573573</v>
          </cell>
          <cell r="AO110" t="str">
            <v>Liberal, KS</v>
          </cell>
          <cell r="AP110">
            <v>8346</v>
          </cell>
          <cell r="AQ110">
            <v>313</v>
          </cell>
          <cell r="AR110">
            <v>13.332268370607029</v>
          </cell>
          <cell r="AS110">
            <v>3615288</v>
          </cell>
          <cell r="AT110">
            <v>433.176132278936</v>
          </cell>
          <cell r="AU110">
            <v>10411</v>
          </cell>
          <cell r="AV110">
            <v>313</v>
          </cell>
          <cell r="AW110">
            <v>16.630990415335464</v>
          </cell>
          <cell r="AX110">
            <v>3884976</v>
          </cell>
          <cell r="AY110">
            <v>373.16069541830757</v>
          </cell>
          <cell r="AZ110">
            <v>15995</v>
          </cell>
          <cell r="BA110">
            <v>313</v>
          </cell>
          <cell r="BB110">
            <v>25.551118210862619</v>
          </cell>
          <cell r="BC110">
            <v>3822416</v>
          </cell>
          <cell r="BD110">
            <v>238.97567989996875</v>
          </cell>
          <cell r="BE110" t="e">
            <v>#REF!</v>
          </cell>
          <cell r="BF110" t="e">
            <v>#REF!</v>
          </cell>
          <cell r="BG110" t="e">
            <v>#REF!</v>
          </cell>
          <cell r="BH110" t="e">
            <v>#REF!</v>
          </cell>
          <cell r="BI110" t="e">
            <v>#REF!</v>
          </cell>
          <cell r="BJ110" t="str">
            <v>LBL</v>
          </cell>
        </row>
        <row r="111">
          <cell r="D111" t="str">
            <v>Owensboro</v>
          </cell>
          <cell r="E111">
            <v>5831399</v>
          </cell>
          <cell r="F111" t="str">
            <v>Rate increases every August; Original 2023-4-8</v>
          </cell>
          <cell r="G111">
            <v>0.98</v>
          </cell>
          <cell r="H111">
            <v>5950407.1428571427</v>
          </cell>
          <cell r="I111" t="str">
            <v>Contour</v>
          </cell>
          <cell r="J111" t="str">
            <v>DOT-OST-2000-7855</v>
          </cell>
          <cell r="K111">
            <v>45139</v>
          </cell>
          <cell r="L111">
            <v>46234</v>
          </cell>
          <cell r="M111" t="str">
            <v>MM</v>
          </cell>
          <cell r="N111" t="str">
            <v>2023-5-19</v>
          </cell>
          <cell r="O111" t="str">
            <v>CLT/ORD</v>
          </cell>
          <cell r="P111" t="str">
            <v>ERJ-135</v>
          </cell>
          <cell r="Q111">
            <v>30</v>
          </cell>
          <cell r="R111">
            <v>2</v>
          </cell>
          <cell r="S111">
            <v>12</v>
          </cell>
          <cell r="T111" t="str">
            <v>T</v>
          </cell>
          <cell r="U111">
            <v>7815</v>
          </cell>
          <cell r="V111">
            <v>313</v>
          </cell>
          <cell r="W111">
            <v>12.484025559105431</v>
          </cell>
          <cell r="X111">
            <v>1867985</v>
          </cell>
          <cell r="Y111">
            <v>239.0255918106206</v>
          </cell>
          <cell r="Z111">
            <v>9204</v>
          </cell>
          <cell r="AA111">
            <v>313</v>
          </cell>
          <cell r="AB111">
            <v>14.702875399361023</v>
          </cell>
          <cell r="AC111">
            <v>2006487</v>
          </cell>
          <cell r="AD111">
            <v>218.001629726206</v>
          </cell>
          <cell r="AE111">
            <v>10432</v>
          </cell>
          <cell r="AF111">
            <v>313</v>
          </cell>
          <cell r="AG111">
            <v>16.664536741214057</v>
          </cell>
          <cell r="AH111">
            <v>2134092</v>
          </cell>
          <cell r="AI111">
            <v>204.57170245398774</v>
          </cell>
          <cell r="AJ111">
            <v>9812</v>
          </cell>
          <cell r="AK111">
            <v>313</v>
          </cell>
          <cell r="AL111">
            <v>15.6741214057508</v>
          </cell>
          <cell r="AM111">
            <v>2221146</v>
          </cell>
          <cell r="AN111">
            <v>226.37036282103546</v>
          </cell>
          <cell r="AO111" t="str">
            <v>Owensboro, KY</v>
          </cell>
          <cell r="AP111">
            <v>6018</v>
          </cell>
          <cell r="AQ111">
            <v>313</v>
          </cell>
          <cell r="AR111">
            <v>9.6134185303514386</v>
          </cell>
          <cell r="AS111">
            <v>2144062</v>
          </cell>
          <cell r="AT111">
            <v>356.27484214024594</v>
          </cell>
          <cell r="AU111">
            <v>6197</v>
          </cell>
          <cell r="AV111">
            <v>313</v>
          </cell>
          <cell r="AW111">
            <v>9.8993610223642179</v>
          </cell>
          <cell r="AX111">
            <v>2114542</v>
          </cell>
          <cell r="AY111">
            <v>341.22026787155073</v>
          </cell>
          <cell r="AZ111">
            <v>9538</v>
          </cell>
          <cell r="BA111">
            <v>313</v>
          </cell>
          <cell r="BB111">
            <v>15.236421725239616</v>
          </cell>
          <cell r="BC111">
            <v>2005282</v>
          </cell>
          <cell r="BD111">
            <v>210.24135038792198</v>
          </cell>
          <cell r="BE111" t="e">
            <v>#REF!</v>
          </cell>
          <cell r="BF111" t="e">
            <v>#REF!</v>
          </cell>
          <cell r="BG111" t="e">
            <v>#REF!</v>
          </cell>
          <cell r="BH111" t="e">
            <v>#REF!</v>
          </cell>
          <cell r="BI111" t="e">
            <v>#REF!</v>
          </cell>
          <cell r="BJ111" t="str">
            <v>OWB</v>
          </cell>
        </row>
        <row r="112">
          <cell r="D112" t="str">
            <v>Paducah</v>
          </cell>
          <cell r="E112">
            <v>4549562</v>
          </cell>
          <cell r="F112" t="str">
            <v>Rate increases each December</v>
          </cell>
          <cell r="G112">
            <v>0.97</v>
          </cell>
          <cell r="H112">
            <v>4690270.1030927841</v>
          </cell>
          <cell r="I112" t="str">
            <v>SkyWest</v>
          </cell>
          <cell r="J112" t="str">
            <v>DOT-OST-2009-0299</v>
          </cell>
          <cell r="K112">
            <v>45992</v>
          </cell>
          <cell r="L112">
            <v>47452</v>
          </cell>
          <cell r="M112" t="str">
            <v>SF</v>
          </cell>
          <cell r="N112" t="str">
            <v>2025-9-19</v>
          </cell>
          <cell r="O112" t="str">
            <v>ORD</v>
          </cell>
          <cell r="P112" t="str">
            <v>CRJ200</v>
          </cell>
          <cell r="Q112">
            <v>50</v>
          </cell>
          <cell r="R112">
            <v>2</v>
          </cell>
          <cell r="S112">
            <v>12</v>
          </cell>
          <cell r="T112" t="str">
            <v>T</v>
          </cell>
          <cell r="U112">
            <v>40757</v>
          </cell>
          <cell r="V112">
            <v>313</v>
          </cell>
          <cell r="W112">
            <v>65.107028753993603</v>
          </cell>
          <cell r="X112">
            <v>2084285</v>
          </cell>
          <cell r="Y112">
            <v>51.139313492160859</v>
          </cell>
          <cell r="Z112">
            <v>42086</v>
          </cell>
          <cell r="AA112">
            <v>313</v>
          </cell>
          <cell r="AB112">
            <v>67.230031948881788</v>
          </cell>
          <cell r="AC112">
            <v>2127762</v>
          </cell>
          <cell r="AD112">
            <v>50.557477545977285</v>
          </cell>
          <cell r="AE112">
            <v>41124</v>
          </cell>
          <cell r="AF112">
            <v>313</v>
          </cell>
          <cell r="AG112">
            <v>65.693290734824288</v>
          </cell>
          <cell r="AH112">
            <v>2508888</v>
          </cell>
          <cell r="AI112">
            <v>61.007878611030058</v>
          </cell>
          <cell r="AJ112">
            <v>38539</v>
          </cell>
          <cell r="AK112">
            <v>313</v>
          </cell>
          <cell r="AL112">
            <v>61.563897763578275</v>
          </cell>
          <cell r="AM112">
            <v>2733012</v>
          </cell>
          <cell r="AN112">
            <v>70.915488206751604</v>
          </cell>
          <cell r="AO112" t="str">
            <v>Paducah, KY</v>
          </cell>
          <cell r="AP112">
            <v>19402</v>
          </cell>
          <cell r="AQ112">
            <v>313</v>
          </cell>
          <cell r="AR112">
            <v>30.993610223642172</v>
          </cell>
          <cell r="AS112">
            <v>2852153</v>
          </cell>
          <cell r="AT112">
            <v>147.00304092361611</v>
          </cell>
          <cell r="AU112">
            <v>21556</v>
          </cell>
          <cell r="AV112">
            <v>313</v>
          </cell>
          <cell r="AW112">
            <v>34.43450479233227</v>
          </cell>
          <cell r="AX112">
            <v>3268300</v>
          </cell>
          <cell r="AY112">
            <v>151.6190387827055</v>
          </cell>
          <cell r="AZ112">
            <v>31119</v>
          </cell>
          <cell r="BA112">
            <v>313</v>
          </cell>
          <cell r="BB112">
            <v>49.71086261980831</v>
          </cell>
          <cell r="BC112">
            <v>3935224</v>
          </cell>
          <cell r="BD112">
            <v>126.45727690478486</v>
          </cell>
          <cell r="BE112" t="e">
            <v>#REF!</v>
          </cell>
          <cell r="BF112" t="e">
            <v>#REF!</v>
          </cell>
          <cell r="BG112" t="e">
            <v>#REF!</v>
          </cell>
          <cell r="BH112" t="e">
            <v>#REF!</v>
          </cell>
          <cell r="BI112" t="e">
            <v>#REF!</v>
          </cell>
          <cell r="BJ112" t="str">
            <v>PAH</v>
          </cell>
        </row>
        <row r="113">
          <cell r="D113" t="str">
            <v>Presque Isle</v>
          </cell>
          <cell r="E113">
            <v>11235581</v>
          </cell>
          <cell r="F113" t="str">
            <v>Rate goes up Sep. 1, 2025</v>
          </cell>
          <cell r="G113">
            <v>0.99</v>
          </cell>
          <cell r="H113">
            <v>11349071.717171717</v>
          </cell>
          <cell r="I113" t="str">
            <v>JetBlue</v>
          </cell>
          <cell r="J113" t="str">
            <v>DOT-OST-2000-8012</v>
          </cell>
          <cell r="K113">
            <v>45536</v>
          </cell>
          <cell r="L113">
            <v>46265</v>
          </cell>
          <cell r="M113" t="str">
            <v>MM</v>
          </cell>
          <cell r="N113" t="str">
            <v>2024-6-3</v>
          </cell>
          <cell r="O113" t="str">
            <v>BOS</v>
          </cell>
          <cell r="P113" t="str">
            <v>E-190/A-220</v>
          </cell>
          <cell r="Q113" t="str">
            <v>100/140</v>
          </cell>
          <cell r="R113">
            <v>1</v>
          </cell>
          <cell r="S113">
            <v>7</v>
          </cell>
          <cell r="T113" t="str">
            <v>T</v>
          </cell>
          <cell r="U113">
            <v>24353</v>
          </cell>
          <cell r="V113">
            <v>313</v>
          </cell>
          <cell r="W113">
            <v>38.902555910543128</v>
          </cell>
          <cell r="X113">
            <v>4738805</v>
          </cell>
          <cell r="Y113">
            <v>194.58814109144663</v>
          </cell>
          <cell r="Z113">
            <v>25481</v>
          </cell>
          <cell r="AA113">
            <v>313</v>
          </cell>
          <cell r="AB113">
            <v>40.704472843450482</v>
          </cell>
          <cell r="AC113">
            <v>4888181</v>
          </cell>
          <cell r="AD113">
            <v>191.83630940700914</v>
          </cell>
          <cell r="AE113">
            <v>21612</v>
          </cell>
          <cell r="AF113">
            <v>287</v>
          </cell>
          <cell r="AG113">
            <v>37.651567944250871</v>
          </cell>
          <cell r="AH113">
            <v>4483315</v>
          </cell>
          <cell r="AI113">
            <v>207.44563205626503</v>
          </cell>
          <cell r="AJ113">
            <v>25793</v>
          </cell>
          <cell r="AK113">
            <v>313</v>
          </cell>
          <cell r="AL113">
            <v>41.20287539936102</v>
          </cell>
          <cell r="AM113">
            <v>4366353</v>
          </cell>
          <cell r="AN113">
            <v>169.28441825301439</v>
          </cell>
          <cell r="AO113" t="str">
            <v>Presque Isle/Houlton, ME</v>
          </cell>
          <cell r="AP113">
            <v>14695</v>
          </cell>
          <cell r="AQ113">
            <v>313</v>
          </cell>
          <cell r="AR113">
            <v>23.474440894568691</v>
          </cell>
          <cell r="AS113">
            <v>4551674</v>
          </cell>
          <cell r="AT113">
            <v>309.74304185096969</v>
          </cell>
          <cell r="AU113">
            <v>17187</v>
          </cell>
          <cell r="AV113">
            <v>313</v>
          </cell>
          <cell r="AW113">
            <v>27.455271565495206</v>
          </cell>
          <cell r="AX113">
            <v>6049459</v>
          </cell>
          <cell r="AY113">
            <v>351.97876301856053</v>
          </cell>
          <cell r="AZ113">
            <v>29089</v>
          </cell>
          <cell r="BA113">
            <v>313</v>
          </cell>
          <cell r="BB113">
            <v>46.468051118210866</v>
          </cell>
          <cell r="BC113">
            <v>7632287</v>
          </cell>
          <cell r="BD113">
            <v>262.37708412114546</v>
          </cell>
          <cell r="BE113" t="e">
            <v>#REF!</v>
          </cell>
          <cell r="BF113" t="e">
            <v>#REF!</v>
          </cell>
          <cell r="BG113" t="e">
            <v>#REF!</v>
          </cell>
          <cell r="BH113" t="e">
            <v>#REF!</v>
          </cell>
          <cell r="BI113" t="e">
            <v>#REF!</v>
          </cell>
          <cell r="BJ113" t="str">
            <v>PQI</v>
          </cell>
        </row>
        <row r="114">
          <cell r="D114" t="str">
            <v>Augusta</v>
          </cell>
          <cell r="E114">
            <v>3806416</v>
          </cell>
          <cell r="F114" t="str">
            <v>Rate increases every November</v>
          </cell>
          <cell r="G114">
            <v>0.97</v>
          </cell>
          <cell r="H114">
            <v>3924140.2061855672</v>
          </cell>
          <cell r="I114" t="str">
            <v>Cape Air</v>
          </cell>
          <cell r="J114" t="str">
            <v>DOT-OST-1997-2784</v>
          </cell>
          <cell r="K114">
            <v>44866</v>
          </cell>
          <cell r="L114">
            <v>46326</v>
          </cell>
          <cell r="M114" t="str">
            <v>MM</v>
          </cell>
          <cell r="N114" t="str">
            <v>2022-9-19</v>
          </cell>
          <cell r="O114" t="str">
            <v>BOS</v>
          </cell>
          <cell r="P114" t="str">
            <v>Tecnam P2012</v>
          </cell>
          <cell r="Q114">
            <v>9</v>
          </cell>
          <cell r="R114" t="str">
            <v>3 or 4</v>
          </cell>
          <cell r="S114" t="str">
            <v>28 Peak/21 off-peak</v>
          </cell>
          <cell r="T114" t="str">
            <v>T</v>
          </cell>
          <cell r="U114">
            <v>9936</v>
          </cell>
          <cell r="V114">
            <v>313</v>
          </cell>
          <cell r="W114">
            <v>15.87220447284345</v>
          </cell>
          <cell r="X114">
            <v>1880045</v>
          </cell>
          <cell r="Y114">
            <v>189.21547906602254</v>
          </cell>
          <cell r="Z114">
            <v>10537</v>
          </cell>
          <cell r="AA114">
            <v>313</v>
          </cell>
          <cell r="AB114">
            <v>16.832268370607029</v>
          </cell>
          <cell r="AC114">
            <v>1961665</v>
          </cell>
          <cell r="AD114">
            <v>186.16921324855272</v>
          </cell>
          <cell r="AE114">
            <v>10975</v>
          </cell>
          <cell r="AF114">
            <v>313</v>
          </cell>
          <cell r="AG114">
            <v>17.531948881789138</v>
          </cell>
          <cell r="AH114">
            <v>2086521</v>
          </cell>
          <cell r="AI114">
            <v>190.11580865603645</v>
          </cell>
          <cell r="AJ114">
            <v>10293</v>
          </cell>
          <cell r="AK114">
            <v>313</v>
          </cell>
          <cell r="AL114">
            <v>16.442492012779553</v>
          </cell>
          <cell r="AM114">
            <v>2106546</v>
          </cell>
          <cell r="AN114">
            <v>204.65811716700671</v>
          </cell>
          <cell r="AO114" t="str">
            <v>Augusta/Waterville, ME</v>
          </cell>
          <cell r="AP114">
            <v>5163</v>
          </cell>
          <cell r="AQ114">
            <v>313</v>
          </cell>
          <cell r="AR114">
            <v>8.2476038338658153</v>
          </cell>
          <cell r="AS114">
            <v>2171272</v>
          </cell>
          <cell r="AT114">
            <v>420.54464458648073</v>
          </cell>
          <cell r="AU114">
            <v>5755</v>
          </cell>
          <cell r="AV114">
            <v>313</v>
          </cell>
          <cell r="AW114">
            <v>9.1932907348242807</v>
          </cell>
          <cell r="AX114">
            <v>2206714</v>
          </cell>
          <cell r="AY114">
            <v>383.44291920069503</v>
          </cell>
          <cell r="AZ114">
            <v>11167</v>
          </cell>
          <cell r="BA114">
            <v>313</v>
          </cell>
          <cell r="BB114">
            <v>17.838658146964857</v>
          </cell>
          <cell r="BC114">
            <v>2206827</v>
          </cell>
          <cell r="BD114">
            <v>197.62039939106296</v>
          </cell>
          <cell r="BE114" t="e">
            <v>#REF!</v>
          </cell>
          <cell r="BF114" t="e">
            <v>#REF!</v>
          </cell>
          <cell r="BG114" t="e">
            <v>#REF!</v>
          </cell>
          <cell r="BH114" t="e">
            <v>#REF!</v>
          </cell>
          <cell r="BI114" t="e">
            <v>#REF!</v>
          </cell>
          <cell r="BJ114" t="str">
            <v>AUG</v>
          </cell>
        </row>
        <row r="115">
          <cell r="D115" t="str">
            <v>Rockland</v>
          </cell>
          <cell r="E115">
            <v>4161429</v>
          </cell>
          <cell r="F115" t="str">
            <v>Rate increases every November</v>
          </cell>
          <cell r="G115">
            <v>0.97</v>
          </cell>
          <cell r="H115">
            <v>4290132.989690722</v>
          </cell>
          <cell r="I115" t="str">
            <v>Cape Air</v>
          </cell>
          <cell r="J115" t="str">
            <v>DOT-OST-1997-2784</v>
          </cell>
          <cell r="K115">
            <v>44866</v>
          </cell>
          <cell r="L115">
            <v>46326</v>
          </cell>
          <cell r="M115" t="str">
            <v>MM</v>
          </cell>
          <cell r="N115" t="str">
            <v>2022-9-19</v>
          </cell>
          <cell r="O115" t="str">
            <v>BOS</v>
          </cell>
          <cell r="P115" t="str">
            <v>Tecnam P2012</v>
          </cell>
          <cell r="Q115">
            <v>9</v>
          </cell>
          <cell r="R115" t="str">
            <v>3 to 6</v>
          </cell>
          <cell r="S115" t="str">
            <v>42 Peak/28 spring/21 off-peak</v>
          </cell>
          <cell r="T115" t="str">
            <v>T</v>
          </cell>
          <cell r="U115">
            <v>14097</v>
          </cell>
          <cell r="V115">
            <v>313</v>
          </cell>
          <cell r="W115">
            <v>22.519169329073481</v>
          </cell>
          <cell r="X115">
            <v>1967434</v>
          </cell>
          <cell r="Y115">
            <v>139.564020713627</v>
          </cell>
          <cell r="Z115">
            <v>13852</v>
          </cell>
          <cell r="AA115">
            <v>313</v>
          </cell>
          <cell r="AB115">
            <v>22.12779552715655</v>
          </cell>
          <cell r="AC115">
            <v>2007792</v>
          </cell>
          <cell r="AD115">
            <v>144.94600057753394</v>
          </cell>
          <cell r="AE115">
            <v>13866</v>
          </cell>
          <cell r="AF115">
            <v>313</v>
          </cell>
          <cell r="AG115">
            <v>22.150159744408946</v>
          </cell>
          <cell r="AH115">
            <v>2157984</v>
          </cell>
          <cell r="AI115">
            <v>155.6313284292514</v>
          </cell>
          <cell r="AJ115">
            <v>13466</v>
          </cell>
          <cell r="AK115">
            <v>313</v>
          </cell>
          <cell r="AL115">
            <v>21.511182108626198</v>
          </cell>
          <cell r="AM115">
            <v>2254495</v>
          </cell>
          <cell r="AN115">
            <v>167.42128323184315</v>
          </cell>
          <cell r="AO115" t="str">
            <v>Rockland, ME</v>
          </cell>
          <cell r="AP115">
            <v>6091</v>
          </cell>
          <cell r="AQ115">
            <v>313</v>
          </cell>
          <cell r="AR115">
            <v>9.7300319488817895</v>
          </cell>
          <cell r="AS115">
            <v>2362134</v>
          </cell>
          <cell r="AT115">
            <v>387.80725660811032</v>
          </cell>
          <cell r="AU115">
            <v>9458</v>
          </cell>
          <cell r="AV115">
            <v>313</v>
          </cell>
          <cell r="AW115">
            <v>15.108626198083067</v>
          </cell>
          <cell r="AX115">
            <v>2455162</v>
          </cell>
          <cell r="AY115">
            <v>259.58574751533092</v>
          </cell>
          <cell r="AZ115">
            <v>13742</v>
          </cell>
          <cell r="BA115">
            <v>313</v>
          </cell>
          <cell r="BB115">
            <v>21.952076677316295</v>
          </cell>
          <cell r="BC115">
            <v>2482740</v>
          </cell>
          <cell r="BD115">
            <v>180.66802503274633</v>
          </cell>
          <cell r="BE115" t="e">
            <v>#REF!</v>
          </cell>
          <cell r="BF115" t="e">
            <v>#REF!</v>
          </cell>
          <cell r="BG115" t="e">
            <v>#REF!</v>
          </cell>
          <cell r="BH115" t="e">
            <v>#REF!</v>
          </cell>
          <cell r="BI115" t="e">
            <v>#REF!</v>
          </cell>
          <cell r="BJ115" t="str">
            <v>RKD</v>
          </cell>
        </row>
        <row r="116">
          <cell r="D116" t="str">
            <v>Bar Harbor</v>
          </cell>
          <cell r="E116">
            <v>4396693</v>
          </cell>
          <cell r="F116" t="str">
            <v>Rate increases every October 15</v>
          </cell>
          <cell r="G116">
            <v>0.97</v>
          </cell>
          <cell r="H116">
            <v>4532673.1958762892</v>
          </cell>
          <cell r="I116" t="str">
            <v>Cape Air</v>
          </cell>
          <cell r="J116" t="str">
            <v>DOT-OST-2011-0185</v>
          </cell>
          <cell r="K116">
            <v>45580</v>
          </cell>
          <cell r="L116">
            <v>47040</v>
          </cell>
          <cell r="M116" t="str">
            <v>MM</v>
          </cell>
          <cell r="N116" t="str">
            <v>2024-9-6</v>
          </cell>
          <cell r="O116" t="str">
            <v>BOS</v>
          </cell>
          <cell r="P116" t="str">
            <v>C-402/Tecnam</v>
          </cell>
          <cell r="Q116">
            <v>9</v>
          </cell>
          <cell r="R116" t="str">
            <v>3-8</v>
          </cell>
          <cell r="S116" t="str">
            <v>21 off peak/56 peak</v>
          </cell>
          <cell r="T116" t="str">
            <v>T</v>
          </cell>
          <cell r="U116">
            <v>9597</v>
          </cell>
          <cell r="V116">
            <v>313</v>
          </cell>
          <cell r="W116">
            <v>15.330670926517572</v>
          </cell>
          <cell r="X116">
            <v>1779538</v>
          </cell>
          <cell r="Y116">
            <v>185.42648744399293</v>
          </cell>
          <cell r="Z116">
            <v>8929</v>
          </cell>
          <cell r="AA116">
            <v>313</v>
          </cell>
          <cell r="AB116">
            <v>14.263578274760384</v>
          </cell>
          <cell r="AC116">
            <v>1717165</v>
          </cell>
          <cell r="AD116">
            <v>192.31324896404973</v>
          </cell>
          <cell r="AE116">
            <v>8603</v>
          </cell>
          <cell r="AF116">
            <v>287</v>
          </cell>
          <cell r="AG116">
            <v>25.965156794425088</v>
          </cell>
          <cell r="AH116">
            <v>2790535</v>
          </cell>
          <cell r="AI116">
            <v>187.23396403650028</v>
          </cell>
          <cell r="AJ116">
            <v>18482</v>
          </cell>
          <cell r="AK116">
            <v>313</v>
          </cell>
          <cell r="AL116">
            <v>29.523961661341854</v>
          </cell>
          <cell r="AM116">
            <v>3338928</v>
          </cell>
          <cell r="AN116">
            <v>180.65837030624391</v>
          </cell>
          <cell r="AO116" t="str">
            <v>Bar Harbor, ME</v>
          </cell>
          <cell r="AP116">
            <v>6759</v>
          </cell>
          <cell r="AQ116">
            <v>313</v>
          </cell>
          <cell r="AR116">
            <v>10.797124600638977</v>
          </cell>
          <cell r="AS116">
            <v>3173673</v>
          </cell>
          <cell r="AT116">
            <v>469.54771415889923</v>
          </cell>
          <cell r="AU116">
            <v>14492</v>
          </cell>
          <cell r="AV116">
            <v>313</v>
          </cell>
          <cell r="AW116">
            <v>23.150159744408946</v>
          </cell>
          <cell r="AX116">
            <v>3577483</v>
          </cell>
          <cell r="AY116">
            <v>246.85916367651117</v>
          </cell>
          <cell r="AZ116">
            <v>16279</v>
          </cell>
          <cell r="BA116">
            <v>313</v>
          </cell>
          <cell r="BB116">
            <v>26.004792332268369</v>
          </cell>
          <cell r="BC116">
            <v>3249225</v>
          </cell>
          <cell r="BD116">
            <v>199.59610541188033</v>
          </cell>
          <cell r="BE116" t="e">
            <v>#REF!</v>
          </cell>
          <cell r="BF116" t="e">
            <v>#REF!</v>
          </cell>
          <cell r="BG116" t="e">
            <v>#REF!</v>
          </cell>
          <cell r="BH116" t="e">
            <v>#REF!</v>
          </cell>
          <cell r="BI116" t="e">
            <v>#REF!</v>
          </cell>
          <cell r="BJ116" t="str">
            <v>BHB</v>
          </cell>
        </row>
        <row r="117">
          <cell r="D117" t="str">
            <v>Alpena</v>
          </cell>
          <cell r="E117">
            <v>7222751</v>
          </cell>
          <cell r="F117" t="str">
            <v>Rate increases every Oct.</v>
          </cell>
          <cell r="G117">
            <v>0.97</v>
          </cell>
          <cell r="H117">
            <v>7446135.051546392</v>
          </cell>
          <cell r="I117" t="str">
            <v>SkyWest</v>
          </cell>
          <cell r="J117" t="str">
            <v>DOT-OST-2009-0300</v>
          </cell>
          <cell r="K117">
            <v>45566</v>
          </cell>
          <cell r="L117">
            <v>46660</v>
          </cell>
          <cell r="M117" t="str">
            <v>MM</v>
          </cell>
          <cell r="N117" t="str">
            <v>2024-5-14</v>
          </cell>
          <cell r="O117" t="str">
            <v>DTW</v>
          </cell>
          <cell r="P117" t="str">
            <v>CRJ550/700/900</v>
          </cell>
          <cell r="Q117" t="str">
            <v>50/65/76</v>
          </cell>
          <cell r="R117">
            <v>2</v>
          </cell>
          <cell r="S117">
            <v>12</v>
          </cell>
          <cell r="T117" t="str">
            <v>T</v>
          </cell>
          <cell r="U117">
            <v>17598</v>
          </cell>
          <cell r="V117">
            <v>313</v>
          </cell>
          <cell r="W117">
            <v>28.11182108626198</v>
          </cell>
          <cell r="X117">
            <v>2157184</v>
          </cell>
          <cell r="Y117">
            <v>122.58120240936471</v>
          </cell>
          <cell r="Z117">
            <v>20325</v>
          </cell>
          <cell r="AA117">
            <v>313</v>
          </cell>
          <cell r="AB117">
            <v>32.468051118210866</v>
          </cell>
          <cell r="AC117">
            <v>2278306</v>
          </cell>
          <cell r="AD117">
            <v>112.09377613776138</v>
          </cell>
          <cell r="AE117">
            <v>21552</v>
          </cell>
          <cell r="AF117">
            <v>313</v>
          </cell>
          <cell r="AG117">
            <v>34.428115015974441</v>
          </cell>
          <cell r="AH117">
            <v>2278306</v>
          </cell>
          <cell r="AI117">
            <v>105.71204528582034</v>
          </cell>
          <cell r="AJ117">
            <v>23805</v>
          </cell>
          <cell r="AK117">
            <v>313</v>
          </cell>
          <cell r="AL117">
            <v>38.027156549520768</v>
          </cell>
          <cell r="AM117">
            <v>2367064</v>
          </cell>
          <cell r="AN117">
            <v>99.435580760344465</v>
          </cell>
          <cell r="AO117" t="str">
            <v>Alpena, MI</v>
          </cell>
          <cell r="AP117">
            <v>15665</v>
          </cell>
          <cell r="AQ117">
            <v>313</v>
          </cell>
          <cell r="AR117">
            <v>25.023961661341854</v>
          </cell>
          <cell r="AS117">
            <v>2359200</v>
          </cell>
          <cell r="AT117">
            <v>150.60325566549633</v>
          </cell>
          <cell r="AU117">
            <v>20743</v>
          </cell>
          <cell r="AV117">
            <v>313</v>
          </cell>
          <cell r="AW117">
            <v>33.135782747603834</v>
          </cell>
          <cell r="AX117">
            <v>3812760</v>
          </cell>
          <cell r="AY117">
            <v>183.80947789615774</v>
          </cell>
          <cell r="AZ117">
            <v>26875</v>
          </cell>
          <cell r="BA117">
            <v>313</v>
          </cell>
          <cell r="BB117">
            <v>42.931309904153352</v>
          </cell>
          <cell r="BC117">
            <v>3724020</v>
          </cell>
          <cell r="BD117">
            <v>138.56818604651164</v>
          </cell>
          <cell r="BE117" t="e">
            <v>#REF!</v>
          </cell>
          <cell r="BF117" t="e">
            <v>#REF!</v>
          </cell>
          <cell r="BG117" t="e">
            <v>#REF!</v>
          </cell>
          <cell r="BH117" t="e">
            <v>#REF!</v>
          </cell>
          <cell r="BI117" t="e">
            <v>#REF!</v>
          </cell>
          <cell r="BJ117" t="str">
            <v>APN</v>
          </cell>
        </row>
        <row r="118">
          <cell r="D118" t="str">
            <v>Ironwood</v>
          </cell>
          <cell r="E118">
            <v>7709208</v>
          </cell>
          <cell r="F118" t="str">
            <v xml:space="preserve">Rate increases every Oct. </v>
          </cell>
          <cell r="G118">
            <v>0.98</v>
          </cell>
          <cell r="H118">
            <v>7866538.775510204</v>
          </cell>
          <cell r="I118" t="str">
            <v>Key Lime Air</v>
          </cell>
          <cell r="J118" t="str">
            <v>DOT-OST-1996-1266</v>
          </cell>
          <cell r="K118">
            <v>45200</v>
          </cell>
          <cell r="L118">
            <v>46660</v>
          </cell>
          <cell r="M118" t="str">
            <v>MG</v>
          </cell>
          <cell r="N118" t="str">
            <v>2023-6-18</v>
          </cell>
          <cell r="O118" t="str">
            <v>MSP/ORD</v>
          </cell>
          <cell r="P118" t="str">
            <v>D328 jet/ERJ-145</v>
          </cell>
          <cell r="Q118" t="str">
            <v>30-50</v>
          </cell>
          <cell r="R118">
            <v>2</v>
          </cell>
          <cell r="S118">
            <v>12</v>
          </cell>
          <cell r="T118" t="str">
            <v>T</v>
          </cell>
          <cell r="U118">
            <v>9697</v>
          </cell>
          <cell r="V118">
            <v>313</v>
          </cell>
          <cell r="W118">
            <v>15.490415335463259</v>
          </cell>
          <cell r="X118">
            <v>3551742</v>
          </cell>
          <cell r="Y118">
            <v>366.27224914922141</v>
          </cell>
          <cell r="Z118">
            <v>10297</v>
          </cell>
          <cell r="AA118">
            <v>313</v>
          </cell>
          <cell r="AB118">
            <v>16.448881789137381</v>
          </cell>
          <cell r="AC118">
            <v>3420854</v>
          </cell>
          <cell r="AD118">
            <v>332.21851024570265</v>
          </cell>
          <cell r="AE118">
            <v>10541</v>
          </cell>
          <cell r="AF118">
            <v>313</v>
          </cell>
          <cell r="AG118">
            <v>16.838658146964857</v>
          </cell>
          <cell r="AH118">
            <v>3523574</v>
          </cell>
          <cell r="AI118">
            <v>334.27321885969076</v>
          </cell>
          <cell r="AJ118">
            <v>10433</v>
          </cell>
          <cell r="AK118">
            <v>313</v>
          </cell>
          <cell r="AL118">
            <v>16.666134185303516</v>
          </cell>
          <cell r="AM118">
            <v>3648156</v>
          </cell>
          <cell r="AN118">
            <v>349.67468609220742</v>
          </cell>
          <cell r="AO118" t="str">
            <v>Ironwood, MI</v>
          </cell>
          <cell r="AP118">
            <v>5790</v>
          </cell>
          <cell r="AQ118">
            <v>313</v>
          </cell>
          <cell r="AR118">
            <v>9.2492012779552724</v>
          </cell>
          <cell r="AS118">
            <v>3708018</v>
          </cell>
          <cell r="AT118">
            <v>640.41761658031089</v>
          </cell>
          <cell r="AU118">
            <v>7926</v>
          </cell>
          <cell r="AV118">
            <v>313</v>
          </cell>
          <cell r="AW118">
            <v>12.661341853035143</v>
          </cell>
          <cell r="AX118">
            <v>3509045</v>
          </cell>
          <cell r="AY118">
            <v>442.72583901085039</v>
          </cell>
          <cell r="AZ118">
            <v>14391</v>
          </cell>
          <cell r="BA118">
            <v>313</v>
          </cell>
          <cell r="BB118">
            <v>22.988817891373802</v>
          </cell>
          <cell r="BC118">
            <v>3387601</v>
          </cell>
          <cell r="BD118">
            <v>235.39719268987562</v>
          </cell>
          <cell r="BE118" t="e">
            <v>#REF!</v>
          </cell>
          <cell r="BF118" t="e">
            <v>#REF!</v>
          </cell>
          <cell r="BG118" t="e">
            <v>#REF!</v>
          </cell>
          <cell r="BH118" t="e">
            <v>#REF!</v>
          </cell>
          <cell r="BI118" t="e">
            <v>#REF!</v>
          </cell>
          <cell r="BJ118" t="str">
            <v>IWD</v>
          </cell>
        </row>
        <row r="119">
          <cell r="D119" t="str">
            <v>Manistee</v>
          </cell>
          <cell r="E119">
            <v>7191723</v>
          </cell>
          <cell r="F119" t="str">
            <v>Rate increases every October</v>
          </cell>
          <cell r="G119">
            <v>0.97</v>
          </cell>
          <cell r="H119">
            <v>7414147.4226804124</v>
          </cell>
          <cell r="I119" t="str">
            <v>AEAS/Contour**</v>
          </cell>
          <cell r="J119" t="str">
            <v>DOT-OST-1996-1711</v>
          </cell>
          <cell r="K119">
            <v>45566</v>
          </cell>
          <cell r="L119">
            <v>46660</v>
          </cell>
          <cell r="M119" t="str">
            <v>MR</v>
          </cell>
          <cell r="N119" t="str">
            <v>2024-9-10</v>
          </cell>
          <cell r="O119" t="str">
            <v>ORD</v>
          </cell>
          <cell r="P119" t="str">
            <v>CRJ-200 or ERJ</v>
          </cell>
          <cell r="Q119">
            <v>30</v>
          </cell>
          <cell r="R119">
            <v>2</v>
          </cell>
          <cell r="S119">
            <v>12</v>
          </cell>
          <cell r="T119" t="str">
            <v>T</v>
          </cell>
          <cell r="U119">
            <v>5777</v>
          </cell>
          <cell r="V119">
            <v>313</v>
          </cell>
          <cell r="W119">
            <v>9.2284345047923324</v>
          </cell>
          <cell r="X119">
            <v>1844547</v>
          </cell>
          <cell r="Y119">
            <v>319.29150077895099</v>
          </cell>
          <cell r="Z119">
            <v>9761</v>
          </cell>
          <cell r="AA119">
            <v>313</v>
          </cell>
          <cell r="AB119">
            <v>15.592651757188499</v>
          </cell>
          <cell r="AC119">
            <v>2609268</v>
          </cell>
          <cell r="AD119">
            <v>267.31564388894583</v>
          </cell>
          <cell r="AE119">
            <v>4958</v>
          </cell>
          <cell r="AF119">
            <v>313</v>
          </cell>
          <cell r="AG119">
            <v>7.920127795527157</v>
          </cell>
          <cell r="AH119">
            <v>2273965</v>
          </cell>
          <cell r="AI119">
            <v>458.64562323517549</v>
          </cell>
          <cell r="AJ119">
            <v>4072</v>
          </cell>
          <cell r="AK119">
            <v>313</v>
          </cell>
          <cell r="AL119">
            <v>6.5047923322683703</v>
          </cell>
          <cell r="AM119">
            <v>2761984</v>
          </cell>
          <cell r="AN119">
            <v>678.286836935167</v>
          </cell>
          <cell r="AO119" t="str">
            <v>Manistee, MI</v>
          </cell>
          <cell r="AP119">
            <v>1739</v>
          </cell>
          <cell r="AQ119">
            <v>313</v>
          </cell>
          <cell r="AR119">
            <v>2.7779552715654954</v>
          </cell>
          <cell r="AS119">
            <v>699312</v>
          </cell>
          <cell r="AT119">
            <v>402.13456009200689</v>
          </cell>
          <cell r="AU119">
            <v>8939</v>
          </cell>
          <cell r="AV119">
            <v>313</v>
          </cell>
          <cell r="AW119">
            <v>14.279552715654953</v>
          </cell>
          <cell r="AX119">
            <v>3443724</v>
          </cell>
          <cell r="AY119">
            <v>385.24711936458215</v>
          </cell>
          <cell r="AZ119">
            <v>9856</v>
          </cell>
          <cell r="BA119">
            <v>313</v>
          </cell>
          <cell r="BB119">
            <v>15.744408945686901</v>
          </cell>
          <cell r="BC119">
            <v>3281775</v>
          </cell>
          <cell r="BD119">
            <v>332.97230113636363</v>
          </cell>
          <cell r="BE119" t="e">
            <v>#REF!</v>
          </cell>
          <cell r="BF119" t="e">
            <v>#REF!</v>
          </cell>
          <cell r="BG119" t="e">
            <v>#REF!</v>
          </cell>
          <cell r="BH119" t="e">
            <v>#REF!</v>
          </cell>
          <cell r="BI119" t="e">
            <v>#REF!</v>
          </cell>
          <cell r="BJ119" t="str">
            <v>MBL</v>
          </cell>
        </row>
        <row r="120">
          <cell r="D120" t="str">
            <v>Escanaba</v>
          </cell>
          <cell r="E120">
            <v>5361460</v>
          </cell>
          <cell r="F120" t="str">
            <v>Rate increases January 1, 2027</v>
          </cell>
          <cell r="G120">
            <v>0.97</v>
          </cell>
          <cell r="H120">
            <v>5527278.3505154643</v>
          </cell>
          <cell r="I120" t="str">
            <v>SkyWest</v>
          </cell>
          <cell r="J120" t="str">
            <v>DOT-OST-2003-15128</v>
          </cell>
          <cell r="K120">
            <v>46023</v>
          </cell>
          <cell r="L120">
            <v>46752</v>
          </cell>
          <cell r="M120" t="str">
            <v>MM</v>
          </cell>
          <cell r="N120" t="str">
            <v>2026-1-19</v>
          </cell>
          <cell r="O120" t="str">
            <v>DTW/MSP</v>
          </cell>
          <cell r="P120" t="str">
            <v>CRJ550</v>
          </cell>
          <cell r="Q120">
            <v>50</v>
          </cell>
          <cell r="R120">
            <v>2</v>
          </cell>
          <cell r="S120">
            <v>12</v>
          </cell>
          <cell r="T120" t="str">
            <v>T</v>
          </cell>
          <cell r="U120">
            <v>30849</v>
          </cell>
          <cell r="V120">
            <v>313</v>
          </cell>
          <cell r="W120">
            <v>49.279552715654951</v>
          </cell>
          <cell r="X120">
            <v>3524772</v>
          </cell>
          <cell r="Y120">
            <v>114.25887386949334</v>
          </cell>
          <cell r="Z120">
            <v>31755</v>
          </cell>
          <cell r="AA120">
            <v>313</v>
          </cell>
          <cell r="AB120">
            <v>50.726837060702877</v>
          </cell>
          <cell r="AC120">
            <v>2956602</v>
          </cell>
          <cell r="AD120">
            <v>93.106660368445915</v>
          </cell>
          <cell r="AE120">
            <v>35081</v>
          </cell>
          <cell r="AF120">
            <v>313</v>
          </cell>
          <cell r="AG120">
            <v>56.039936102236425</v>
          </cell>
          <cell r="AH120">
            <v>2823204</v>
          </cell>
          <cell r="AI120">
            <v>80.47672529289359</v>
          </cell>
          <cell r="AJ120">
            <v>37628</v>
          </cell>
          <cell r="AK120">
            <v>313</v>
          </cell>
          <cell r="AL120">
            <v>60.108626198083066</v>
          </cell>
          <cell r="AM120">
            <v>2960161</v>
          </cell>
          <cell r="AN120">
            <v>78.669102795790366</v>
          </cell>
          <cell r="AO120" t="str">
            <v>Escanaba, MI</v>
          </cell>
          <cell r="AP120">
            <v>21688</v>
          </cell>
          <cell r="AQ120">
            <v>313</v>
          </cell>
          <cell r="AR120">
            <v>34.645367412140573</v>
          </cell>
          <cell r="AS120">
            <v>2915994</v>
          </cell>
          <cell r="AT120">
            <v>134.45195499815566</v>
          </cell>
          <cell r="AU120">
            <v>25067</v>
          </cell>
          <cell r="AV120">
            <v>313</v>
          </cell>
          <cell r="AW120">
            <v>40.043130990415335</v>
          </cell>
          <cell r="AX120">
            <v>3188693</v>
          </cell>
          <cell r="AY120">
            <v>127.20680576056169</v>
          </cell>
          <cell r="AZ120">
            <v>39950</v>
          </cell>
          <cell r="BA120">
            <v>313</v>
          </cell>
          <cell r="BB120">
            <v>63.81789137380192</v>
          </cell>
          <cell r="BC120">
            <v>3227500</v>
          </cell>
          <cell r="BD120">
            <v>80.788485607008766</v>
          </cell>
          <cell r="BE120" t="e">
            <v>#REF!</v>
          </cell>
          <cell r="BF120" t="e">
            <v>#REF!</v>
          </cell>
          <cell r="BG120" t="e">
            <v>#REF!</v>
          </cell>
          <cell r="BH120" t="e">
            <v>#REF!</v>
          </cell>
          <cell r="BI120" t="e">
            <v>#REF!</v>
          </cell>
          <cell r="BJ120" t="str">
            <v>ESC</v>
          </cell>
        </row>
        <row r="121">
          <cell r="D121" t="str">
            <v>Hancock/Houghton</v>
          </cell>
          <cell r="E121">
            <v>6969646</v>
          </cell>
          <cell r="F121" t="str">
            <v>Rate increases each February</v>
          </cell>
          <cell r="G121">
            <v>0.97</v>
          </cell>
          <cell r="H121">
            <v>7185202.0618556701</v>
          </cell>
          <cell r="I121" t="str">
            <v>SkyWest</v>
          </cell>
          <cell r="J121" t="str">
            <v>DOT-OST-2009-0302</v>
          </cell>
          <cell r="K121">
            <v>45689</v>
          </cell>
          <cell r="L121">
            <v>46783</v>
          </cell>
          <cell r="M121" t="str">
            <v>SF</v>
          </cell>
          <cell r="N121" t="str">
            <v>2024-12-9</v>
          </cell>
          <cell r="O121" t="str">
            <v>ORD</v>
          </cell>
          <cell r="P121" t="str">
            <v>CRJ-200</v>
          </cell>
          <cell r="Q121">
            <v>50</v>
          </cell>
          <cell r="R121">
            <v>2</v>
          </cell>
          <cell r="S121">
            <v>14</v>
          </cell>
          <cell r="T121" t="str">
            <v>T</v>
          </cell>
          <cell r="U121">
            <v>49231</v>
          </cell>
          <cell r="V121">
            <v>313</v>
          </cell>
          <cell r="W121">
            <v>78.643769968051117</v>
          </cell>
          <cell r="X121">
            <v>1279498</v>
          </cell>
          <cell r="Y121">
            <v>25.989681298368914</v>
          </cell>
          <cell r="Z121">
            <v>47619</v>
          </cell>
          <cell r="AA121">
            <v>313</v>
          </cell>
          <cell r="AB121">
            <v>76.068690095846648</v>
          </cell>
          <cell r="AC121">
            <v>1566360</v>
          </cell>
          <cell r="AD121">
            <v>32.893592893592896</v>
          </cell>
          <cell r="AE121">
            <v>46089</v>
          </cell>
          <cell r="AF121">
            <v>313</v>
          </cell>
          <cell r="AG121">
            <v>73.62460063897764</v>
          </cell>
          <cell r="AH121">
            <v>1828644</v>
          </cell>
          <cell r="AI121">
            <v>39.676365293236998</v>
          </cell>
          <cell r="AJ121">
            <v>47542</v>
          </cell>
          <cell r="AK121">
            <v>313</v>
          </cell>
          <cell r="AL121">
            <v>75.945686900958464</v>
          </cell>
          <cell r="AM121">
            <v>1915718</v>
          </cell>
          <cell r="AN121">
            <v>40.295275756173488</v>
          </cell>
          <cell r="AO121" t="str">
            <v>Hancock/Houghton, MI</v>
          </cell>
          <cell r="AP121">
            <v>29920</v>
          </cell>
          <cell r="AQ121">
            <v>313</v>
          </cell>
          <cell r="AR121">
            <v>47.795527156549518</v>
          </cell>
          <cell r="AS121">
            <v>2043832</v>
          </cell>
          <cell r="AT121">
            <v>68.309893048128345</v>
          </cell>
          <cell r="AU121">
            <v>35159</v>
          </cell>
          <cell r="AV121">
            <v>313</v>
          </cell>
          <cell r="AW121">
            <v>56.164536741214057</v>
          </cell>
          <cell r="AX121">
            <v>2304924</v>
          </cell>
          <cell r="AY121">
            <v>65.557154640348131</v>
          </cell>
          <cell r="AZ121">
            <v>44499</v>
          </cell>
          <cell r="BA121">
            <v>313</v>
          </cell>
          <cell r="BB121">
            <v>71.084664536741215</v>
          </cell>
          <cell r="BC121">
            <v>2072200</v>
          </cell>
          <cell r="BD121">
            <v>46.567338591878467</v>
          </cell>
          <cell r="BE121" t="e">
            <v>#REF!</v>
          </cell>
          <cell r="BF121" t="e">
            <v>#REF!</v>
          </cell>
          <cell r="BG121" t="e">
            <v>#REF!</v>
          </cell>
          <cell r="BH121" t="e">
            <v>#REF!</v>
          </cell>
          <cell r="BI121" t="e">
            <v>#REF!</v>
          </cell>
          <cell r="BJ121" t="str">
            <v>CMX</v>
          </cell>
        </row>
        <row r="122">
          <cell r="D122" t="str">
            <v>Muskegon</v>
          </cell>
          <cell r="E122">
            <v>7281872</v>
          </cell>
          <cell r="F122" t="str">
            <v>Rate increases every November</v>
          </cell>
          <cell r="G122">
            <v>0.97</v>
          </cell>
          <cell r="H122">
            <v>7507084.5360824745</v>
          </cell>
          <cell r="I122" t="str">
            <v>Key Lime Air</v>
          </cell>
          <cell r="J122" t="str">
            <v>DOT-OST-2009-0301</v>
          </cell>
          <cell r="K122">
            <v>45597</v>
          </cell>
          <cell r="L122">
            <v>47057</v>
          </cell>
          <cell r="M122" t="str">
            <v>SF</v>
          </cell>
          <cell r="N122" t="str">
            <v>2024-9-17</v>
          </cell>
          <cell r="O122" t="str">
            <v>ORD</v>
          </cell>
          <cell r="P122" t="str">
            <v>Dornier 328/EMB145</v>
          </cell>
          <cell r="Q122">
            <v>0.6</v>
          </cell>
          <cell r="R122">
            <v>2</v>
          </cell>
          <cell r="S122">
            <v>12</v>
          </cell>
          <cell r="T122" t="str">
            <v>T</v>
          </cell>
          <cell r="U122">
            <v>33502</v>
          </cell>
          <cell r="V122">
            <v>313</v>
          </cell>
          <cell r="W122">
            <v>53.517571884984022</v>
          </cell>
          <cell r="X122">
            <v>2054099</v>
          </cell>
          <cell r="Y122">
            <v>61.312727598352339</v>
          </cell>
          <cell r="Z122">
            <v>32308</v>
          </cell>
          <cell r="AA122">
            <v>313</v>
          </cell>
          <cell r="AB122">
            <v>51.610223642172521</v>
          </cell>
          <cell r="AC122">
            <v>2332350</v>
          </cell>
          <cell r="AD122">
            <v>72.191098180017335</v>
          </cell>
          <cell r="AE122">
            <v>31605</v>
          </cell>
          <cell r="AF122">
            <v>313</v>
          </cell>
          <cell r="AG122">
            <v>50.487220447284344</v>
          </cell>
          <cell r="AH122">
            <v>2464679</v>
          </cell>
          <cell r="AI122">
            <v>77.983831672203763</v>
          </cell>
          <cell r="AJ122">
            <v>36156</v>
          </cell>
          <cell r="AK122">
            <v>313</v>
          </cell>
          <cell r="AL122">
            <v>57.757188498402556</v>
          </cell>
          <cell r="AM122">
            <v>2508016</v>
          </cell>
          <cell r="AN122">
            <v>69.366522845447506</v>
          </cell>
          <cell r="AO122" t="str">
            <v>Muskegon, MI</v>
          </cell>
          <cell r="AP122">
            <v>17313</v>
          </cell>
          <cell r="AQ122">
            <v>313</v>
          </cell>
          <cell r="AR122">
            <v>27.656549520766774</v>
          </cell>
          <cell r="AS122">
            <v>2688736</v>
          </cell>
          <cell r="AT122">
            <v>155.30156529775314</v>
          </cell>
          <cell r="AU122">
            <v>20385</v>
          </cell>
          <cell r="AV122">
            <v>313</v>
          </cell>
          <cell r="AW122">
            <v>32.563897763578275</v>
          </cell>
          <cell r="AX122">
            <v>3320016</v>
          </cell>
          <cell r="AY122">
            <v>162.86563649742459</v>
          </cell>
          <cell r="AZ122">
            <v>26779</v>
          </cell>
          <cell r="BA122">
            <v>313</v>
          </cell>
          <cell r="BB122">
            <v>42.777955271565496</v>
          </cell>
          <cell r="BC122">
            <v>3008576</v>
          </cell>
          <cell r="BD122">
            <v>112.34833264871727</v>
          </cell>
          <cell r="BE122" t="e">
            <v>#REF!</v>
          </cell>
          <cell r="BF122" t="e">
            <v>#REF!</v>
          </cell>
          <cell r="BG122" t="e">
            <v>#REF!</v>
          </cell>
          <cell r="BH122" t="e">
            <v>#REF!</v>
          </cell>
          <cell r="BI122" t="e">
            <v>#REF!</v>
          </cell>
          <cell r="BJ122" t="str">
            <v>MKG</v>
          </cell>
        </row>
        <row r="123">
          <cell r="D123" t="str">
            <v>Pellston</v>
          </cell>
          <cell r="E123">
            <v>4430840</v>
          </cell>
          <cell r="F123" t="str">
            <v>Subsidy-free June to September; Rate increases each February</v>
          </cell>
          <cell r="G123">
            <v>0.97</v>
          </cell>
          <cell r="H123">
            <v>4567876.2886597943</v>
          </cell>
          <cell r="I123" t="str">
            <v>SkyWest</v>
          </cell>
          <cell r="J123" t="str">
            <v>DOT-OST-2011-0133</v>
          </cell>
          <cell r="K123">
            <v>45689</v>
          </cell>
          <cell r="L123">
            <v>47149</v>
          </cell>
          <cell r="M123" t="str">
            <v>MM</v>
          </cell>
          <cell r="N123" t="str">
            <v>2024-12-7</v>
          </cell>
          <cell r="O123" t="str">
            <v>DTW</v>
          </cell>
          <cell r="P123" t="str">
            <v>CRJ-200</v>
          </cell>
          <cell r="Q123">
            <v>50</v>
          </cell>
          <cell r="R123">
            <v>2</v>
          </cell>
          <cell r="S123">
            <v>12</v>
          </cell>
          <cell r="T123" t="str">
            <v>T</v>
          </cell>
          <cell r="U123">
            <v>52731</v>
          </cell>
          <cell r="V123">
            <v>313</v>
          </cell>
          <cell r="W123">
            <v>84.234824281150154</v>
          </cell>
          <cell r="X123">
            <v>1225363</v>
          </cell>
          <cell r="Y123">
            <v>23.238000417211886</v>
          </cell>
          <cell r="Z123">
            <v>48533</v>
          </cell>
          <cell r="AA123">
            <v>313</v>
          </cell>
          <cell r="AB123">
            <v>77.528753993610223</v>
          </cell>
          <cell r="AC123">
            <v>1201320</v>
          </cell>
          <cell r="AD123">
            <v>24.75264253188552</v>
          </cell>
          <cell r="AE123">
            <v>47267</v>
          </cell>
          <cell r="AF123">
            <v>313</v>
          </cell>
          <cell r="AG123">
            <v>75.506389776357821</v>
          </cell>
          <cell r="AH123">
            <v>988136</v>
          </cell>
          <cell r="AI123">
            <v>20.905409693866758</v>
          </cell>
          <cell r="AJ123">
            <v>56890</v>
          </cell>
          <cell r="AK123">
            <v>313</v>
          </cell>
          <cell r="AL123">
            <v>90.878594249201285</v>
          </cell>
          <cell r="AM123">
            <v>1303892</v>
          </cell>
          <cell r="AN123">
            <v>22.919528915450869</v>
          </cell>
          <cell r="AO123" t="str">
            <v>Pellston, MI</v>
          </cell>
          <cell r="AP123">
            <v>18382</v>
          </cell>
          <cell r="AQ123">
            <v>208</v>
          </cell>
          <cell r="AR123">
            <v>44.1875</v>
          </cell>
          <cell r="AS123">
            <v>1469253</v>
          </cell>
          <cell r="AT123">
            <v>79.928897834838423</v>
          </cell>
          <cell r="AU123">
            <v>54706</v>
          </cell>
          <cell r="AV123">
            <v>208</v>
          </cell>
          <cell r="AW123">
            <v>131.50480769230768</v>
          </cell>
          <cell r="AX123">
            <v>1757110</v>
          </cell>
          <cell r="AY123">
            <v>32.119145980331226</v>
          </cell>
          <cell r="AZ123">
            <v>53428</v>
          </cell>
          <cell r="BA123">
            <v>208</v>
          </cell>
          <cell r="BB123">
            <v>128.43269230769232</v>
          </cell>
          <cell r="BC123">
            <v>1995249</v>
          </cell>
          <cell r="BD123">
            <v>37.344632028150031</v>
          </cell>
          <cell r="BE123" t="e">
            <v>#REF!</v>
          </cell>
          <cell r="BF123" t="e">
            <v>#REF!</v>
          </cell>
          <cell r="BG123" t="e">
            <v>#REF!</v>
          </cell>
          <cell r="BH123" t="e">
            <v>#REF!</v>
          </cell>
          <cell r="BI123" t="e">
            <v>#REF!</v>
          </cell>
          <cell r="BJ123" t="str">
            <v>PLN</v>
          </cell>
        </row>
        <row r="124">
          <cell r="D124" t="str">
            <v>Iron Mountain</v>
          </cell>
          <cell r="E124">
            <v>5015812</v>
          </cell>
          <cell r="F124" t="str">
            <v>Rate increases each February</v>
          </cell>
          <cell r="G124">
            <v>0.97</v>
          </cell>
          <cell r="H124">
            <v>5170940.2061855672</v>
          </cell>
          <cell r="I124" t="str">
            <v>SkyWest</v>
          </cell>
          <cell r="J124" t="str">
            <v>DOT-OST-1999-5175</v>
          </cell>
          <cell r="K124">
            <v>46054</v>
          </cell>
          <cell r="L124">
            <v>47514</v>
          </cell>
          <cell r="M124" t="str">
            <v>MM</v>
          </cell>
          <cell r="N124" t="str">
            <v>2026-1-15</v>
          </cell>
          <cell r="O124" t="str">
            <v>DTW/MSP</v>
          </cell>
          <cell r="P124" t="str">
            <v>CRJ550</v>
          </cell>
          <cell r="Q124">
            <v>50</v>
          </cell>
          <cell r="R124">
            <v>2</v>
          </cell>
          <cell r="S124">
            <v>13</v>
          </cell>
          <cell r="T124" t="str">
            <v>T</v>
          </cell>
          <cell r="U124">
            <v>22621</v>
          </cell>
          <cell r="V124">
            <v>313</v>
          </cell>
          <cell r="W124">
            <v>36.135782747603834</v>
          </cell>
          <cell r="X124">
            <v>2966166</v>
          </cell>
          <cell r="Y124">
            <v>131.12444189027894</v>
          </cell>
          <cell r="Z124">
            <v>30676</v>
          </cell>
          <cell r="AA124">
            <v>313</v>
          </cell>
          <cell r="AB124">
            <v>49.003194888178911</v>
          </cell>
          <cell r="AC124">
            <v>3586870</v>
          </cell>
          <cell r="AD124">
            <v>116.92756552353632</v>
          </cell>
          <cell r="AE124">
            <v>37528</v>
          </cell>
          <cell r="AF124">
            <v>313</v>
          </cell>
          <cell r="AG124">
            <v>59.948881789137381</v>
          </cell>
          <cell r="AH124">
            <v>3803208</v>
          </cell>
          <cell r="AI124">
            <v>101.34321040289917</v>
          </cell>
          <cell r="AJ124">
            <v>44364</v>
          </cell>
          <cell r="AK124">
            <v>313</v>
          </cell>
          <cell r="AL124">
            <v>70.869009584664539</v>
          </cell>
          <cell r="AM124">
            <v>3505766</v>
          </cell>
          <cell r="AN124">
            <v>79.022766206834376</v>
          </cell>
          <cell r="AO124" t="str">
            <v>Iron Mountain/Kingsfd, MI</v>
          </cell>
          <cell r="AP124">
            <v>26621</v>
          </cell>
          <cell r="AQ124">
            <v>313</v>
          </cell>
          <cell r="AR124">
            <v>42.525559105431313</v>
          </cell>
          <cell r="AS124">
            <v>3305064</v>
          </cell>
          <cell r="AT124">
            <v>124.15251117538786</v>
          </cell>
          <cell r="AU124">
            <v>25729</v>
          </cell>
          <cell r="AV124">
            <v>313</v>
          </cell>
          <cell r="AW124">
            <v>41.100638977635782</v>
          </cell>
          <cell r="AX124">
            <v>3732732</v>
          </cell>
          <cell r="AY124">
            <v>145.07878269656808</v>
          </cell>
          <cell r="AZ124">
            <v>40231</v>
          </cell>
          <cell r="BA124">
            <v>313</v>
          </cell>
          <cell r="BB124">
            <v>64.266773162939302</v>
          </cell>
          <cell r="BC124">
            <v>3899565</v>
          </cell>
          <cell r="BD124">
            <v>96.929357957793741</v>
          </cell>
          <cell r="BE124" t="e">
            <v>#REF!</v>
          </cell>
          <cell r="BF124" t="e">
            <v>#REF!</v>
          </cell>
          <cell r="BG124" t="e">
            <v>#REF!</v>
          </cell>
          <cell r="BH124" t="e">
            <v>#REF!</v>
          </cell>
          <cell r="BI124" t="e">
            <v>#REF!</v>
          </cell>
          <cell r="BJ124" t="str">
            <v>IMT</v>
          </cell>
        </row>
        <row r="125">
          <cell r="D125" t="str">
            <v>Sault Ste. Marie</v>
          </cell>
          <cell r="E125">
            <v>4984855</v>
          </cell>
          <cell r="F125" t="str">
            <v>Rate increases each February</v>
          </cell>
          <cell r="G125">
            <v>0.97</v>
          </cell>
          <cell r="H125">
            <v>5139025.7731958767</v>
          </cell>
          <cell r="I125" t="str">
            <v>SkyWest</v>
          </cell>
          <cell r="J125" t="str">
            <v>DOT-OST-2009-0303</v>
          </cell>
          <cell r="K125">
            <v>46054</v>
          </cell>
          <cell r="L125">
            <v>47514</v>
          </cell>
          <cell r="M125" t="str">
            <v>MM</v>
          </cell>
          <cell r="N125" t="str">
            <v>2026-1-15</v>
          </cell>
          <cell r="O125" t="str">
            <v>DTW/MSP</v>
          </cell>
          <cell r="P125" t="str">
            <v>CRJ550</v>
          </cell>
          <cell r="Q125">
            <v>50</v>
          </cell>
          <cell r="R125">
            <v>2</v>
          </cell>
          <cell r="S125">
            <v>13</v>
          </cell>
          <cell r="T125" t="str">
            <v>T</v>
          </cell>
          <cell r="U125">
            <v>41532</v>
          </cell>
          <cell r="V125">
            <v>313</v>
          </cell>
          <cell r="W125">
            <v>66.345047923322682</v>
          </cell>
          <cell r="X125">
            <v>1905822</v>
          </cell>
          <cell r="Y125">
            <v>45.888038139266108</v>
          </cell>
          <cell r="Z125">
            <v>43337</v>
          </cell>
          <cell r="AA125">
            <v>313</v>
          </cell>
          <cell r="AB125">
            <v>69.228434504792332</v>
          </cell>
          <cell r="AC125">
            <v>1947601</v>
          </cell>
          <cell r="AD125">
            <v>44.940835775434387</v>
          </cell>
          <cell r="AE125">
            <v>45558</v>
          </cell>
          <cell r="AF125">
            <v>313</v>
          </cell>
          <cell r="AG125">
            <v>72.776357827476033</v>
          </cell>
          <cell r="AH125">
            <v>1982821</v>
          </cell>
          <cell r="AI125">
            <v>43.523003643706922</v>
          </cell>
          <cell r="AJ125">
            <v>48532</v>
          </cell>
          <cell r="AK125">
            <v>313</v>
          </cell>
          <cell r="AL125">
            <v>77.527156549520768</v>
          </cell>
          <cell r="AM125">
            <v>2483188</v>
          </cell>
          <cell r="AN125">
            <v>51.16599357125196</v>
          </cell>
          <cell r="AO125" t="str">
            <v>Sault Ste. Marie, MI</v>
          </cell>
          <cell r="AP125">
            <v>27766</v>
          </cell>
          <cell r="AQ125">
            <v>313</v>
          </cell>
          <cell r="AR125">
            <v>44.354632587859427</v>
          </cell>
          <cell r="AS125">
            <v>2754220</v>
          </cell>
          <cell r="AT125">
            <v>99.193978246776638</v>
          </cell>
          <cell r="AU125">
            <v>29902</v>
          </cell>
          <cell r="AV125">
            <v>313</v>
          </cell>
          <cell r="AW125">
            <v>47.766773162939295</v>
          </cell>
          <cell r="AX125">
            <v>3322040</v>
          </cell>
          <cell r="AY125">
            <v>111.09758544578958</v>
          </cell>
          <cell r="AZ125">
            <v>43889</v>
          </cell>
          <cell r="BA125">
            <v>313</v>
          </cell>
          <cell r="BB125">
            <v>70.110223642172528</v>
          </cell>
          <cell r="BC125">
            <v>3582852</v>
          </cell>
          <cell r="BD125">
            <v>81.634395862288955</v>
          </cell>
          <cell r="BE125" t="e">
            <v>#REF!</v>
          </cell>
          <cell r="BF125" t="e">
            <v>#REF!</v>
          </cell>
          <cell r="BG125" t="e">
            <v>#REF!</v>
          </cell>
          <cell r="BH125" t="e">
            <v>#REF!</v>
          </cell>
          <cell r="BI125" t="e">
            <v>#REF!</v>
          </cell>
          <cell r="BJ125" t="str">
            <v>CIU</v>
          </cell>
        </row>
        <row r="126">
          <cell r="D126" t="str">
            <v>Hibbing</v>
          </cell>
          <cell r="E126">
            <v>7482063</v>
          </cell>
          <cell r="F126" t="str">
            <v>Rate increases every June</v>
          </cell>
          <cell r="G126">
            <v>0.97</v>
          </cell>
          <cell r="H126">
            <v>7713467.010309279</v>
          </cell>
          <cell r="I126" t="str">
            <v>SkyWest</v>
          </cell>
          <cell r="J126" t="str">
            <v>DOT-OST-2003-15796</v>
          </cell>
          <cell r="K126">
            <v>45444</v>
          </cell>
          <cell r="L126">
            <v>46538</v>
          </cell>
          <cell r="M126" t="str">
            <v>MM</v>
          </cell>
          <cell r="N126" t="str">
            <v>2024-5-13</v>
          </cell>
          <cell r="O126" t="str">
            <v>MSP</v>
          </cell>
          <cell r="P126" t="str">
            <v>CRJ550/700/900</v>
          </cell>
          <cell r="Q126" t="str">
            <v>50/65/76</v>
          </cell>
          <cell r="R126">
            <v>2</v>
          </cell>
          <cell r="S126">
            <v>12</v>
          </cell>
          <cell r="T126" t="str">
            <v>T</v>
          </cell>
          <cell r="U126">
            <v>25127</v>
          </cell>
          <cell r="V126">
            <v>313</v>
          </cell>
          <cell r="W126">
            <v>40.138977635782744</v>
          </cell>
          <cell r="X126">
            <v>2671234</v>
          </cell>
          <cell r="Y126">
            <v>106.30930871174434</v>
          </cell>
          <cell r="Z126">
            <v>26054</v>
          </cell>
          <cell r="AA126">
            <v>313</v>
          </cell>
          <cell r="AB126">
            <v>41.619808306709267</v>
          </cell>
          <cell r="AC126">
            <v>2884350</v>
          </cell>
          <cell r="AD126">
            <v>110.70660934981193</v>
          </cell>
          <cell r="AE126">
            <v>30147</v>
          </cell>
          <cell r="AF126">
            <v>313</v>
          </cell>
          <cell r="AG126">
            <v>48.158146964856229</v>
          </cell>
          <cell r="AH126">
            <v>2842681</v>
          </cell>
          <cell r="AI126">
            <v>94.293992768766373</v>
          </cell>
          <cell r="AJ126">
            <v>33089</v>
          </cell>
          <cell r="AK126">
            <v>313</v>
          </cell>
          <cell r="AL126">
            <v>52.857827476038338</v>
          </cell>
          <cell r="AM126">
            <v>2834444</v>
          </cell>
          <cell r="AN126">
            <v>85.661216718546953</v>
          </cell>
          <cell r="AO126" t="str">
            <v>Chisholm/Hibbing</v>
          </cell>
          <cell r="AP126">
            <v>20633</v>
          </cell>
          <cell r="AQ126">
            <v>313</v>
          </cell>
          <cell r="AR126">
            <v>32.960063897763575</v>
          </cell>
          <cell r="AS126">
            <v>2616931</v>
          </cell>
          <cell r="AT126">
            <v>126.83230746861824</v>
          </cell>
          <cell r="AU126">
            <v>22057</v>
          </cell>
          <cell r="AV126">
            <v>313</v>
          </cell>
          <cell r="AW126">
            <v>35.234824281150161</v>
          </cell>
          <cell r="AX126">
            <v>2493750</v>
          </cell>
          <cell r="AY126">
            <v>113.05934623928911</v>
          </cell>
          <cell r="AZ126">
            <v>24837</v>
          </cell>
          <cell r="BA126">
            <v>313</v>
          </cell>
          <cell r="BB126">
            <v>39.675718849840258</v>
          </cell>
          <cell r="BC126">
            <v>2936621</v>
          </cell>
          <cell r="BD126">
            <v>118.23573700527439</v>
          </cell>
          <cell r="BE126" t="e">
            <v>#REF!</v>
          </cell>
          <cell r="BF126" t="e">
            <v>#REF!</v>
          </cell>
          <cell r="BG126" t="e">
            <v>#REF!</v>
          </cell>
          <cell r="BH126" t="e">
            <v>#REF!</v>
          </cell>
          <cell r="BI126" t="e">
            <v>#REF!</v>
          </cell>
          <cell r="BJ126" t="str">
            <v>HIB</v>
          </cell>
        </row>
        <row r="127">
          <cell r="D127" t="str">
            <v>Thief River Falls</v>
          </cell>
          <cell r="E127">
            <v>6339517</v>
          </cell>
          <cell r="F127" t="str">
            <v>Rate increases every June</v>
          </cell>
          <cell r="G127">
            <v>0.98</v>
          </cell>
          <cell r="H127">
            <v>6468894.8979591839</v>
          </cell>
          <cell r="I127" t="str">
            <v>Key Lime Air</v>
          </cell>
          <cell r="J127" t="str">
            <v>DOT-OST-2001-10642</v>
          </cell>
          <cell r="K127">
            <v>44713</v>
          </cell>
          <cell r="L127">
            <v>46538</v>
          </cell>
          <cell r="M127" t="str">
            <v>MG</v>
          </cell>
          <cell r="N127" t="str">
            <v>2022-2-21</v>
          </cell>
          <cell r="O127" t="str">
            <v>MSP</v>
          </cell>
          <cell r="P127" t="str">
            <v>D328 jet/ERJ-145</v>
          </cell>
          <cell r="Q127" t="str">
            <v>30-50</v>
          </cell>
          <cell r="R127">
            <v>2</v>
          </cell>
          <cell r="S127">
            <v>12</v>
          </cell>
          <cell r="T127" t="str">
            <v>T</v>
          </cell>
          <cell r="U127">
            <v>4321</v>
          </cell>
          <cell r="V127">
            <v>294</v>
          </cell>
          <cell r="W127">
            <v>7.3486394557823127</v>
          </cell>
          <cell r="X127">
            <v>2176866</v>
          </cell>
          <cell r="Y127">
            <v>503.78754917843094</v>
          </cell>
          <cell r="Z127">
            <v>11972</v>
          </cell>
          <cell r="AA127">
            <v>313</v>
          </cell>
          <cell r="AB127">
            <v>19.124600638977636</v>
          </cell>
          <cell r="AC127">
            <v>3528240</v>
          </cell>
          <cell r="AD127">
            <v>294.70765118610092</v>
          </cell>
          <cell r="AE127">
            <v>9911</v>
          </cell>
          <cell r="AF127">
            <v>313</v>
          </cell>
          <cell r="AG127">
            <v>15.832268370607029</v>
          </cell>
          <cell r="AH127">
            <v>3338170</v>
          </cell>
          <cell r="AI127">
            <v>336.81465038845727</v>
          </cell>
          <cell r="AJ127">
            <v>9358</v>
          </cell>
          <cell r="AK127">
            <v>313</v>
          </cell>
          <cell r="AL127">
            <v>14.94888178913738</v>
          </cell>
          <cell r="AM127">
            <v>3192879</v>
          </cell>
          <cell r="AN127">
            <v>341.19245565291732</v>
          </cell>
          <cell r="AO127" t="str">
            <v>Thief River Falls, MN</v>
          </cell>
          <cell r="AP127">
            <v>5835</v>
          </cell>
          <cell r="AQ127">
            <v>313</v>
          </cell>
          <cell r="AR127">
            <v>9.321086261980831</v>
          </cell>
          <cell r="AS127">
            <v>3644126</v>
          </cell>
          <cell r="AT127">
            <v>624.52887746358181</v>
          </cell>
          <cell r="AU127">
            <v>10943</v>
          </cell>
          <cell r="AV127">
            <v>313</v>
          </cell>
          <cell r="AW127">
            <v>17.480830670926519</v>
          </cell>
          <cell r="AX127">
            <v>4045040</v>
          </cell>
          <cell r="AY127">
            <v>369.64634926436992</v>
          </cell>
          <cell r="AZ127">
            <v>17200</v>
          </cell>
          <cell r="BA127">
            <v>313</v>
          </cell>
          <cell r="BB127">
            <v>27.476038338658146</v>
          </cell>
          <cell r="BC127">
            <v>4672904</v>
          </cell>
          <cell r="BD127">
            <v>271.68046511627909</v>
          </cell>
          <cell r="BE127" t="e">
            <v>#REF!</v>
          </cell>
          <cell r="BF127" t="e">
            <v>#REF!</v>
          </cell>
          <cell r="BG127" t="e">
            <v>#REF!</v>
          </cell>
          <cell r="BH127" t="e">
            <v>#REF!</v>
          </cell>
          <cell r="BI127" t="e">
            <v>#REF!</v>
          </cell>
          <cell r="BJ127" t="str">
            <v>TVF</v>
          </cell>
        </row>
        <row r="128">
          <cell r="D128" t="str">
            <v>Bemidji</v>
          </cell>
          <cell r="E128">
            <v>4438611</v>
          </cell>
          <cell r="F128" t="str">
            <v>Rate increases each March</v>
          </cell>
          <cell r="G128">
            <v>0.97</v>
          </cell>
          <cell r="H128">
            <v>4575887.6288659796</v>
          </cell>
          <cell r="I128" t="str">
            <v>SkyWest</v>
          </cell>
          <cell r="J128" t="str">
            <v>DOT-OST-2011-0134</v>
          </cell>
          <cell r="K128">
            <v>45717</v>
          </cell>
          <cell r="L128">
            <v>47177</v>
          </cell>
          <cell r="M128" t="str">
            <v>MM</v>
          </cell>
          <cell r="N128" t="str">
            <v>2025-1-8</v>
          </cell>
          <cell r="O128" t="str">
            <v>MSP</v>
          </cell>
          <cell r="P128" t="str">
            <v>CRJ550/700/900</v>
          </cell>
          <cell r="Q128" t="str">
            <v>50/65/76</v>
          </cell>
          <cell r="R128">
            <v>2</v>
          </cell>
          <cell r="S128">
            <v>14</v>
          </cell>
          <cell r="T128" t="str">
            <v>T</v>
          </cell>
          <cell r="U128">
            <v>47919</v>
          </cell>
          <cell r="V128">
            <v>313</v>
          </cell>
          <cell r="W128">
            <v>76.547923322683701</v>
          </cell>
          <cell r="X128">
            <v>1217620</v>
          </cell>
          <cell r="Y128">
            <v>25.409962645297274</v>
          </cell>
          <cell r="Z128">
            <v>52898</v>
          </cell>
          <cell r="AA128">
            <v>313</v>
          </cell>
          <cell r="AB128">
            <v>84.501597444089455</v>
          </cell>
          <cell r="AC128">
            <v>1264400</v>
          </cell>
          <cell r="AD128">
            <v>23.902605013422058</v>
          </cell>
          <cell r="AE128">
            <v>56627</v>
          </cell>
          <cell r="AF128">
            <v>313</v>
          </cell>
          <cell r="AG128">
            <v>90.45846645367412</v>
          </cell>
          <cell r="AH128">
            <v>1295514</v>
          </cell>
          <cell r="AI128">
            <v>22.878026383174106</v>
          </cell>
          <cell r="AJ128">
            <v>57433</v>
          </cell>
          <cell r="AK128">
            <v>313</v>
          </cell>
          <cell r="AL128">
            <v>91.746006389776355</v>
          </cell>
          <cell r="AM128">
            <v>1327428</v>
          </cell>
          <cell r="AN128">
            <v>23.112635592777671</v>
          </cell>
          <cell r="AO128" t="str">
            <v>Bemidji, MN</v>
          </cell>
          <cell r="AP128">
            <v>38051</v>
          </cell>
          <cell r="AQ128">
            <v>313</v>
          </cell>
          <cell r="AR128">
            <v>60.784345047923324</v>
          </cell>
          <cell r="AS128">
            <v>1301044</v>
          </cell>
          <cell r="AT128">
            <v>34.192110588420803</v>
          </cell>
          <cell r="AU128">
            <v>44588</v>
          </cell>
          <cell r="AV128">
            <v>313</v>
          </cell>
          <cell r="AW128">
            <v>71.226837060702877</v>
          </cell>
          <cell r="AX128">
            <v>1388016</v>
          </cell>
          <cell r="AY128">
            <v>31.129810711402172</v>
          </cell>
          <cell r="AZ128">
            <v>54065</v>
          </cell>
          <cell r="BA128">
            <v>313</v>
          </cell>
          <cell r="BB128">
            <v>86.365814696485629</v>
          </cell>
          <cell r="BC128">
            <v>1680088</v>
          </cell>
          <cell r="BD128">
            <v>31.075335244612965</v>
          </cell>
          <cell r="BE128" t="e">
            <v>#REF!</v>
          </cell>
          <cell r="BF128" t="e">
            <v>#REF!</v>
          </cell>
          <cell r="BG128" t="e">
            <v>#REF!</v>
          </cell>
          <cell r="BH128" t="e">
            <v>#REF!</v>
          </cell>
          <cell r="BI128" t="e">
            <v>#REF!</v>
          </cell>
          <cell r="BJ128" t="str">
            <v>BJI</v>
          </cell>
        </row>
        <row r="129">
          <cell r="D129" t="str">
            <v>Brainerd</v>
          </cell>
          <cell r="E129">
            <v>5055895</v>
          </cell>
          <cell r="F129" t="str">
            <v>Rate increases each February</v>
          </cell>
          <cell r="G129">
            <v>0.97</v>
          </cell>
          <cell r="H129">
            <v>5212262.8865979379</v>
          </cell>
          <cell r="I129" t="str">
            <v>SkyWest</v>
          </cell>
          <cell r="J129" t="str">
            <v>DOT-OST-2011-0135</v>
          </cell>
          <cell r="K129">
            <v>46054</v>
          </cell>
          <cell r="L129">
            <v>47514</v>
          </cell>
          <cell r="M129" t="str">
            <v>MM</v>
          </cell>
          <cell r="N129" t="str">
            <v>2026-1-15</v>
          </cell>
          <cell r="O129" t="str">
            <v>MSP</v>
          </cell>
          <cell r="P129" t="str">
            <v>CRJ550</v>
          </cell>
          <cell r="Q129">
            <v>50</v>
          </cell>
          <cell r="R129">
            <v>2</v>
          </cell>
          <cell r="S129">
            <v>12</v>
          </cell>
          <cell r="T129" t="str">
            <v>T</v>
          </cell>
          <cell r="U129">
            <v>33519</v>
          </cell>
          <cell r="V129">
            <v>313</v>
          </cell>
          <cell r="W129">
            <v>53.54472843450479</v>
          </cell>
          <cell r="X129">
            <v>1697814</v>
          </cell>
          <cell r="Y129">
            <v>50.652286762731585</v>
          </cell>
          <cell r="Z129">
            <v>37313</v>
          </cell>
          <cell r="AA129">
            <v>313</v>
          </cell>
          <cell r="AB129">
            <v>59.605431309904155</v>
          </cell>
          <cell r="AC129">
            <v>1670342</v>
          </cell>
          <cell r="AD129">
            <v>44.76568488194463</v>
          </cell>
          <cell r="AE129">
            <v>40114</v>
          </cell>
          <cell r="AF129">
            <v>313</v>
          </cell>
          <cell r="AG129">
            <v>64.079872204472849</v>
          </cell>
          <cell r="AH129">
            <v>1652144</v>
          </cell>
          <cell r="AI129">
            <v>41.186219275066058</v>
          </cell>
          <cell r="AJ129">
            <v>40866</v>
          </cell>
          <cell r="AK129">
            <v>313</v>
          </cell>
          <cell r="AL129">
            <v>65.281150159744413</v>
          </cell>
          <cell r="AM129">
            <v>1869484</v>
          </cell>
          <cell r="AN129">
            <v>45.74668428522488</v>
          </cell>
          <cell r="AO129" t="str">
            <v>Brainerd, MN</v>
          </cell>
          <cell r="AP129">
            <v>26723</v>
          </cell>
          <cell r="AQ129">
            <v>313</v>
          </cell>
          <cell r="AR129">
            <v>42.688498402555908</v>
          </cell>
          <cell r="AS129">
            <v>1933180</v>
          </cell>
          <cell r="AT129">
            <v>72.341428731804058</v>
          </cell>
          <cell r="AU129">
            <v>32825</v>
          </cell>
          <cell r="AV129">
            <v>313</v>
          </cell>
          <cell r="AW129">
            <v>52.436102236421725</v>
          </cell>
          <cell r="AX129">
            <v>2054430</v>
          </cell>
          <cell r="AY129">
            <v>62.587357197258186</v>
          </cell>
          <cell r="AZ129">
            <v>40361</v>
          </cell>
          <cell r="BA129">
            <v>313</v>
          </cell>
          <cell r="BB129">
            <v>64.474440894568687</v>
          </cell>
          <cell r="BC129">
            <v>2035593</v>
          </cell>
          <cell r="BD129">
            <v>50.434652263323507</v>
          </cell>
          <cell r="BE129" t="e">
            <v>#REF!</v>
          </cell>
          <cell r="BF129" t="e">
            <v>#REF!</v>
          </cell>
          <cell r="BG129" t="e">
            <v>#REF!</v>
          </cell>
          <cell r="BH129" t="e">
            <v>#REF!</v>
          </cell>
          <cell r="BI129" t="e">
            <v>#REF!</v>
          </cell>
          <cell r="BJ129" t="str">
            <v>BRD</v>
          </cell>
        </row>
        <row r="130">
          <cell r="D130" t="str">
            <v>International Falls</v>
          </cell>
          <cell r="E130">
            <v>5652073</v>
          </cell>
          <cell r="F130" t="str">
            <v>Rate increases each February</v>
          </cell>
          <cell r="G130">
            <v>0.97</v>
          </cell>
          <cell r="H130">
            <v>5826879.3814432994</v>
          </cell>
          <cell r="I130" t="str">
            <v>SkyWest</v>
          </cell>
          <cell r="J130" t="str">
            <v>DOT-OST-2009-0304</v>
          </cell>
          <cell r="K130">
            <v>46054</v>
          </cell>
          <cell r="L130">
            <v>47514</v>
          </cell>
          <cell r="M130" t="str">
            <v>MM</v>
          </cell>
          <cell r="N130" t="str">
            <v>2026-1-15</v>
          </cell>
          <cell r="O130" t="str">
            <v>MSP</v>
          </cell>
          <cell r="P130" t="str">
            <v>CRJ550</v>
          </cell>
          <cell r="Q130">
            <v>50</v>
          </cell>
          <cell r="R130">
            <v>2</v>
          </cell>
          <cell r="S130">
            <v>12</v>
          </cell>
          <cell r="T130" t="str">
            <v>T</v>
          </cell>
          <cell r="U130">
            <v>23598</v>
          </cell>
          <cell r="V130">
            <v>313</v>
          </cell>
          <cell r="W130">
            <v>37.696485623003198</v>
          </cell>
          <cell r="X130">
            <v>2189324</v>
          </cell>
          <cell r="Y130">
            <v>92.77582846003898</v>
          </cell>
          <cell r="Z130">
            <v>28053</v>
          </cell>
          <cell r="AA130">
            <v>313</v>
          </cell>
          <cell r="AB130">
            <v>44.813099041533548</v>
          </cell>
          <cell r="AC130">
            <v>2934020</v>
          </cell>
          <cell r="AD130">
            <v>104.58845756247104</v>
          </cell>
          <cell r="AE130">
            <v>32204</v>
          </cell>
          <cell r="AF130">
            <v>313</v>
          </cell>
          <cell r="AG130">
            <v>51.444089456869008</v>
          </cell>
          <cell r="AH130">
            <v>3269838</v>
          </cell>
          <cell r="AI130">
            <v>101.53515091293006</v>
          </cell>
          <cell r="AJ130">
            <v>33655</v>
          </cell>
          <cell r="AK130">
            <v>313</v>
          </cell>
          <cell r="AL130">
            <v>53.761980830670929</v>
          </cell>
          <cell r="AM130">
            <v>3123440</v>
          </cell>
          <cell r="AN130">
            <v>92.807606596345266</v>
          </cell>
          <cell r="AO130" t="str">
            <v>International Falls, MN</v>
          </cell>
          <cell r="AP130">
            <v>14759</v>
          </cell>
          <cell r="AQ130">
            <v>313</v>
          </cell>
          <cell r="AR130">
            <v>23.576677316293928</v>
          </cell>
          <cell r="AS130">
            <v>2891468</v>
          </cell>
          <cell r="AT130">
            <v>195.91218917270817</v>
          </cell>
          <cell r="AU130">
            <v>14850</v>
          </cell>
          <cell r="AV130">
            <v>313</v>
          </cell>
          <cell r="AW130">
            <v>23.722044728434504</v>
          </cell>
          <cell r="AX130">
            <v>3274278</v>
          </cell>
          <cell r="AY130">
            <v>220.490101010101</v>
          </cell>
          <cell r="AZ130">
            <v>24067</v>
          </cell>
          <cell r="BA130">
            <v>313</v>
          </cell>
          <cell r="BB130">
            <v>38.445686900958464</v>
          </cell>
          <cell r="BC130">
            <v>3188409</v>
          </cell>
          <cell r="BD130">
            <v>132.4805335106162</v>
          </cell>
          <cell r="BE130" t="e">
            <v>#REF!</v>
          </cell>
          <cell r="BF130" t="e">
            <v>#REF!</v>
          </cell>
          <cell r="BG130" t="e">
            <v>#REF!</v>
          </cell>
          <cell r="BH130" t="e">
            <v>#REF!</v>
          </cell>
          <cell r="BI130" t="e">
            <v>#REF!</v>
          </cell>
          <cell r="BJ130" t="str">
            <v>INL</v>
          </cell>
        </row>
        <row r="131">
          <cell r="D131" t="str">
            <v>Kirksville</v>
          </cell>
          <cell r="E131">
            <v>5834057</v>
          </cell>
          <cell r="F131" t="str">
            <v>Rate increases every August</v>
          </cell>
          <cell r="G131">
            <v>0.98</v>
          </cell>
          <cell r="H131">
            <v>5953119.3877551025</v>
          </cell>
          <cell r="I131" t="str">
            <v>Contour</v>
          </cell>
          <cell r="J131" t="str">
            <v>DOT-OST-1997-2515</v>
          </cell>
          <cell r="K131">
            <v>45139</v>
          </cell>
          <cell r="L131">
            <v>46234</v>
          </cell>
          <cell r="M131" t="str">
            <v>MM</v>
          </cell>
          <cell r="N131" t="str">
            <v>2023-4-8</v>
          </cell>
          <cell r="O131" t="str">
            <v>ORD</v>
          </cell>
          <cell r="P131" t="str">
            <v>ERJ-135</v>
          </cell>
          <cell r="Q131">
            <v>30</v>
          </cell>
          <cell r="R131">
            <v>2</v>
          </cell>
          <cell r="S131">
            <v>12</v>
          </cell>
          <cell r="T131" t="str">
            <v>T</v>
          </cell>
          <cell r="U131">
            <v>9583</v>
          </cell>
          <cell r="V131">
            <v>313</v>
          </cell>
          <cell r="W131">
            <v>15.308306709265176</v>
          </cell>
          <cell r="X131">
            <v>1623392</v>
          </cell>
          <cell r="Y131">
            <v>169.40331837629134</v>
          </cell>
          <cell r="Z131">
            <v>9534</v>
          </cell>
          <cell r="AA131">
            <v>313</v>
          </cell>
          <cell r="AB131">
            <v>15.230031948881789</v>
          </cell>
          <cell r="AC131">
            <v>1938000</v>
          </cell>
          <cell r="AD131">
            <v>203.27249842668346</v>
          </cell>
          <cell r="AE131">
            <v>10617</v>
          </cell>
          <cell r="AF131">
            <v>313</v>
          </cell>
          <cell r="AG131">
            <v>16.960063897763579</v>
          </cell>
          <cell r="AH131">
            <v>2044203</v>
          </cell>
          <cell r="AI131">
            <v>192.54054817745126</v>
          </cell>
          <cell r="AJ131">
            <v>9981</v>
          </cell>
          <cell r="AK131">
            <v>313</v>
          </cell>
          <cell r="AL131">
            <v>15.94408945686901</v>
          </cell>
          <cell r="AM131">
            <v>2000723</v>
          </cell>
          <cell r="AN131">
            <v>200.45316100591123</v>
          </cell>
          <cell r="AO131" t="str">
            <v>Kirksville, MO</v>
          </cell>
          <cell r="AP131">
            <v>7022</v>
          </cell>
          <cell r="AQ131">
            <v>313</v>
          </cell>
          <cell r="AR131">
            <v>11.217252396166135</v>
          </cell>
          <cell r="AS131">
            <v>2171280</v>
          </cell>
          <cell r="AT131">
            <v>309.21105098262603</v>
          </cell>
          <cell r="AU131">
            <v>7148</v>
          </cell>
          <cell r="AV131">
            <v>313</v>
          </cell>
          <cell r="AW131">
            <v>11.418530351437699</v>
          </cell>
          <cell r="AX131">
            <v>2305336</v>
          </cell>
          <cell r="AY131">
            <v>322.51482932288752</v>
          </cell>
          <cell r="AZ131">
            <v>9263</v>
          </cell>
          <cell r="BA131">
            <v>313</v>
          </cell>
          <cell r="BB131">
            <v>14.797124600638977</v>
          </cell>
          <cell r="BC131">
            <v>2264856</v>
          </cell>
          <cell r="BD131">
            <v>244.50566771024506</v>
          </cell>
          <cell r="BE131" t="e">
            <v>#REF!</v>
          </cell>
          <cell r="BF131" t="e">
            <v>#REF!</v>
          </cell>
          <cell r="BG131" t="e">
            <v>#REF!</v>
          </cell>
          <cell r="BH131" t="e">
            <v>#REF!</v>
          </cell>
          <cell r="BI131" t="e">
            <v>#REF!</v>
          </cell>
          <cell r="BJ131" t="str">
            <v>IRK</v>
          </cell>
        </row>
        <row r="132">
          <cell r="D132" t="str">
            <v>Joplin</v>
          </cell>
          <cell r="E132">
            <v>6250434</v>
          </cell>
          <cell r="F132" t="str">
            <v xml:space="preserve">Rate increases each May </v>
          </cell>
          <cell r="G132">
            <v>0.97</v>
          </cell>
          <cell r="H132">
            <v>6443746.3917525774</v>
          </cell>
          <cell r="I132" t="str">
            <v>SkyWest</v>
          </cell>
          <cell r="J132" t="str">
            <v>DOT-OST-2006-23932</v>
          </cell>
          <cell r="K132">
            <v>45413</v>
          </cell>
          <cell r="L132">
            <v>46507</v>
          </cell>
          <cell r="M132" t="str">
            <v>MR</v>
          </cell>
          <cell r="N132" t="str">
            <v>2024-3-11</v>
          </cell>
          <cell r="O132" t="str">
            <v>DEN/ORD</v>
          </cell>
          <cell r="P132" t="str">
            <v>CRJ-200</v>
          </cell>
          <cell r="Q132">
            <v>50</v>
          </cell>
          <cell r="R132">
            <v>2</v>
          </cell>
          <cell r="S132">
            <v>12</v>
          </cell>
          <cell r="T132" t="str">
            <v>T</v>
          </cell>
          <cell r="AU132">
            <v>16285</v>
          </cell>
          <cell r="AV132">
            <v>105</v>
          </cell>
          <cell r="AW132">
            <v>77.547619047619051</v>
          </cell>
          <cell r="AX132">
            <v>1091318</v>
          </cell>
          <cell r="AY132">
            <v>67.013693583051889</v>
          </cell>
          <cell r="AZ132">
            <v>46799</v>
          </cell>
          <cell r="BA132">
            <v>313</v>
          </cell>
          <cell r="BB132">
            <v>74.758785942492011</v>
          </cell>
          <cell r="BC132">
            <v>1100299</v>
          </cell>
          <cell r="BD132">
            <v>23.511164768477958</v>
          </cell>
          <cell r="BE132" t="e">
            <v>#REF!</v>
          </cell>
          <cell r="BF132" t="e">
            <v>#REF!</v>
          </cell>
          <cell r="BG132" t="e">
            <v>#REF!</v>
          </cell>
          <cell r="BH132" t="e">
            <v>#REF!</v>
          </cell>
          <cell r="BI132" t="e">
            <v>#REF!</v>
          </cell>
          <cell r="BJ132" t="str">
            <v>JLN</v>
          </cell>
        </row>
        <row r="133">
          <cell r="D133" t="str">
            <v>Cape Girardeau</v>
          </cell>
          <cell r="E133">
            <v>5927496</v>
          </cell>
          <cell r="F133" t="str">
            <v>Rate increases every Oct</v>
          </cell>
          <cell r="G133">
            <v>0.97</v>
          </cell>
          <cell r="H133">
            <v>6110820.6185567016</v>
          </cell>
          <cell r="I133" t="str">
            <v>Contour</v>
          </cell>
          <cell r="J133" t="str">
            <v>DOT-OST-1996-1559</v>
          </cell>
          <cell r="K133">
            <v>45931</v>
          </cell>
          <cell r="L133">
            <v>47391</v>
          </cell>
          <cell r="M133" t="str">
            <v>MM</v>
          </cell>
          <cell r="N133" t="str">
            <v>2025-9-21</v>
          </cell>
          <cell r="O133" t="str">
            <v>ORD/DFW</v>
          </cell>
          <cell r="P133" t="str">
            <v>ERJ-135</v>
          </cell>
          <cell r="Q133">
            <v>30</v>
          </cell>
          <cell r="R133">
            <v>2</v>
          </cell>
          <cell r="S133">
            <v>12</v>
          </cell>
          <cell r="T133" t="str">
            <v>T</v>
          </cell>
          <cell r="U133">
            <v>10524</v>
          </cell>
          <cell r="V133">
            <v>313</v>
          </cell>
          <cell r="W133">
            <v>16.811501597444089</v>
          </cell>
          <cell r="X133">
            <v>1975944</v>
          </cell>
          <cell r="Y133">
            <v>187.75598631698975</v>
          </cell>
          <cell r="Z133">
            <v>11613</v>
          </cell>
          <cell r="AA133">
            <v>313</v>
          </cell>
          <cell r="AB133">
            <v>18.551118210862619</v>
          </cell>
          <cell r="AC133">
            <v>2142498</v>
          </cell>
          <cell r="AD133">
            <v>184.4913459054508</v>
          </cell>
          <cell r="AE133">
            <v>14822</v>
          </cell>
          <cell r="AF133">
            <v>313</v>
          </cell>
          <cell r="AG133">
            <v>23.677316293929714</v>
          </cell>
          <cell r="AH133">
            <v>2752113</v>
          </cell>
          <cell r="AI133">
            <v>185.67757387666981</v>
          </cell>
          <cell r="AJ133">
            <v>23648</v>
          </cell>
          <cell r="AK133">
            <v>313</v>
          </cell>
          <cell r="AL133">
            <v>37.776357827476041</v>
          </cell>
          <cell r="AM133">
            <v>2891219</v>
          </cell>
          <cell r="AN133">
            <v>122.26061400541272</v>
          </cell>
          <cell r="AO133" t="str">
            <v>Cape Girardeau, MO</v>
          </cell>
          <cell r="AP133">
            <v>12605</v>
          </cell>
          <cell r="AQ133">
            <v>313</v>
          </cell>
          <cell r="AR133">
            <v>20.135782747603834</v>
          </cell>
          <cell r="AS133">
            <v>3157683</v>
          </cell>
          <cell r="AT133">
            <v>250.5103530345101</v>
          </cell>
          <cell r="AU133">
            <v>14632</v>
          </cell>
          <cell r="AV133">
            <v>313</v>
          </cell>
          <cell r="AW133">
            <v>23.373801916932909</v>
          </cell>
          <cell r="AX133">
            <v>3410409</v>
          </cell>
          <cell r="AY133">
            <v>233.07879989065063</v>
          </cell>
          <cell r="AZ133">
            <v>19511</v>
          </cell>
          <cell r="BA133">
            <v>313</v>
          </cell>
          <cell r="BB133">
            <v>31.167731629392971</v>
          </cell>
          <cell r="BC133">
            <v>4173054</v>
          </cell>
          <cell r="BD133">
            <v>213.88211777971401</v>
          </cell>
          <cell r="BE133" t="e">
            <v>#REF!</v>
          </cell>
          <cell r="BF133" t="e">
            <v>#REF!</v>
          </cell>
          <cell r="BG133" t="e">
            <v>#REF!</v>
          </cell>
          <cell r="BH133" t="e">
            <v>#REF!</v>
          </cell>
          <cell r="BI133" t="e">
            <v>#REF!</v>
          </cell>
          <cell r="BJ133" t="str">
            <v>CGI</v>
          </cell>
        </row>
        <row r="134">
          <cell r="D134" t="str">
            <v>Fort Leonard Wood</v>
          </cell>
          <cell r="E134">
            <v>5727896</v>
          </cell>
          <cell r="F134" t="str">
            <v>Rate increases every October</v>
          </cell>
          <cell r="G134">
            <v>0.97</v>
          </cell>
          <cell r="H134">
            <v>5905047.4226804124</v>
          </cell>
          <cell r="I134" t="str">
            <v>Contour</v>
          </cell>
          <cell r="J134" t="str">
            <v>DOT-OST-1996-1167</v>
          </cell>
          <cell r="K134">
            <v>45931</v>
          </cell>
          <cell r="L134">
            <v>47391</v>
          </cell>
          <cell r="M134" t="str">
            <v>MM</v>
          </cell>
          <cell r="N134" t="str">
            <v>2025-8-4</v>
          </cell>
          <cell r="O134" t="str">
            <v>BNA/DFW</v>
          </cell>
          <cell r="P134" t="str">
            <v>ERJ-135</v>
          </cell>
          <cell r="Q134">
            <v>30</v>
          </cell>
          <cell r="R134">
            <v>2</v>
          </cell>
          <cell r="S134">
            <v>12</v>
          </cell>
          <cell r="T134" t="str">
            <v>T</v>
          </cell>
          <cell r="U134">
            <v>15353</v>
          </cell>
          <cell r="V134">
            <v>313</v>
          </cell>
          <cell r="W134">
            <v>24.525559105431309</v>
          </cell>
          <cell r="X134">
            <v>2752753</v>
          </cell>
          <cell r="Y134">
            <v>179.29740115938253</v>
          </cell>
          <cell r="Z134">
            <v>15819</v>
          </cell>
          <cell r="AA134">
            <v>313</v>
          </cell>
          <cell r="AB134">
            <v>25.269968051118212</v>
          </cell>
          <cell r="AC134">
            <v>2845770</v>
          </cell>
          <cell r="AD134">
            <v>179.89569505025602</v>
          </cell>
          <cell r="AE134">
            <v>15299</v>
          </cell>
          <cell r="AF134">
            <v>313</v>
          </cell>
          <cell r="AG134">
            <v>24.439297124600639</v>
          </cell>
          <cell r="AH134">
            <v>3111628</v>
          </cell>
          <cell r="AI134">
            <v>203.38767239688869</v>
          </cell>
          <cell r="AJ134">
            <v>10056</v>
          </cell>
          <cell r="AK134">
            <v>313</v>
          </cell>
          <cell r="AL134">
            <v>16.063897763578275</v>
          </cell>
          <cell r="AM134">
            <v>2956157</v>
          </cell>
          <cell r="AN134">
            <v>293.96947096260936</v>
          </cell>
          <cell r="AO134" t="str">
            <v>Fort Leonard Wood, MO</v>
          </cell>
          <cell r="AP134">
            <v>5906</v>
          </cell>
          <cell r="AQ134">
            <v>313</v>
          </cell>
          <cell r="AR134">
            <v>9.4345047923322678</v>
          </cell>
          <cell r="AS134">
            <v>3041460</v>
          </cell>
          <cell r="AT134">
            <v>514.97798848628508</v>
          </cell>
          <cell r="AU134">
            <v>12591</v>
          </cell>
          <cell r="AV134">
            <v>313</v>
          </cell>
          <cell r="AW134">
            <v>20.113418530351439</v>
          </cell>
          <cell r="AX134">
            <v>3083841</v>
          </cell>
          <cell r="AY134">
            <v>244.9242315939957</v>
          </cell>
          <cell r="AZ134">
            <v>14004</v>
          </cell>
          <cell r="BA134">
            <v>313</v>
          </cell>
          <cell r="BB134">
            <v>22.370607028753994</v>
          </cell>
          <cell r="BC134">
            <v>4190349</v>
          </cell>
          <cell r="BD134">
            <v>299.22514995715511</v>
          </cell>
          <cell r="BE134" t="e">
            <v>#REF!</v>
          </cell>
          <cell r="BF134" t="e">
            <v>#REF!</v>
          </cell>
          <cell r="BG134" t="e">
            <v>#REF!</v>
          </cell>
          <cell r="BH134" t="e">
            <v>#REF!</v>
          </cell>
          <cell r="BI134" t="e">
            <v>#REF!</v>
          </cell>
          <cell r="BJ134" t="str">
            <v>TBN</v>
          </cell>
        </row>
        <row r="135">
          <cell r="D135" t="str">
            <v>Hattiesburg/Laurel</v>
          </cell>
          <cell r="E135">
            <v>6854806</v>
          </cell>
          <cell r="F135" t="str">
            <v>Rate increases every April</v>
          </cell>
          <cell r="G135">
            <v>0.97</v>
          </cell>
          <cell r="H135">
            <v>7066810.3092783503</v>
          </cell>
          <cell r="I135" t="str">
            <v>SkyWest</v>
          </cell>
          <cell r="J135" t="str">
            <v>DOT-OST-2001-10685</v>
          </cell>
          <cell r="K135">
            <v>45383</v>
          </cell>
          <cell r="L135">
            <v>46477</v>
          </cell>
          <cell r="M135" t="str">
            <v>MM</v>
          </cell>
          <cell r="N135" t="str">
            <v>2024-3-3</v>
          </cell>
          <cell r="O135" t="str">
            <v>IAH</v>
          </cell>
          <cell r="P135" t="str">
            <v>CRJ-200</v>
          </cell>
          <cell r="Q135">
            <v>50</v>
          </cell>
          <cell r="R135">
            <v>2</v>
          </cell>
          <cell r="S135">
            <v>12</v>
          </cell>
          <cell r="T135" t="str">
            <v>T</v>
          </cell>
          <cell r="U135">
            <v>23394</v>
          </cell>
          <cell r="V135">
            <v>313</v>
          </cell>
          <cell r="W135">
            <v>37.370607028753994</v>
          </cell>
          <cell r="X135">
            <v>3981510</v>
          </cell>
          <cell r="Y135">
            <v>170.1936393947166</v>
          </cell>
          <cell r="Z135">
            <v>21483</v>
          </cell>
          <cell r="AA135">
            <v>313</v>
          </cell>
          <cell r="AB135">
            <v>34.31789137380192</v>
          </cell>
          <cell r="AC135">
            <v>3199470</v>
          </cell>
          <cell r="AD135">
            <v>148.93031699483313</v>
          </cell>
          <cell r="AE135">
            <v>18519</v>
          </cell>
          <cell r="AF135">
            <v>313</v>
          </cell>
          <cell r="AG135">
            <v>29.583067092651756</v>
          </cell>
          <cell r="AH135">
            <v>3187128</v>
          </cell>
          <cell r="AI135">
            <v>172.10043738862791</v>
          </cell>
          <cell r="AJ135">
            <v>18093</v>
          </cell>
          <cell r="AK135">
            <v>313</v>
          </cell>
          <cell r="AL135">
            <v>28.902555910543132</v>
          </cell>
          <cell r="AM135">
            <v>3127155</v>
          </cell>
          <cell r="AN135">
            <v>172.83783783783784</v>
          </cell>
          <cell r="AO135" t="str">
            <v>Hattiesburg/Laurel, MS</v>
          </cell>
          <cell r="AP135">
            <v>19618</v>
          </cell>
          <cell r="AQ135">
            <v>313</v>
          </cell>
          <cell r="AR135">
            <v>31.338658146964857</v>
          </cell>
          <cell r="AS135">
            <v>2988344</v>
          </cell>
          <cell r="AT135">
            <v>152.32663880110104</v>
          </cell>
          <cell r="AU135">
            <v>21171</v>
          </cell>
          <cell r="AV135">
            <v>313</v>
          </cell>
          <cell r="AW135">
            <v>33.819488817891376</v>
          </cell>
          <cell r="AX135">
            <v>3659027</v>
          </cell>
          <cell r="AY135">
            <v>172.83203438666101</v>
          </cell>
          <cell r="AZ135">
            <v>25300</v>
          </cell>
          <cell r="BA135">
            <v>313</v>
          </cell>
          <cell r="BB135">
            <v>40.415335463258785</v>
          </cell>
          <cell r="BC135">
            <v>3649432</v>
          </cell>
          <cell r="BD135">
            <v>144.24632411067194</v>
          </cell>
          <cell r="BE135" t="e">
            <v>#REF!</v>
          </cell>
          <cell r="BF135" t="e">
            <v>#REF!</v>
          </cell>
          <cell r="BG135" t="e">
            <v>#REF!</v>
          </cell>
          <cell r="BH135" t="e">
            <v>#REF!</v>
          </cell>
          <cell r="BI135" t="e">
            <v>#REF!</v>
          </cell>
          <cell r="BJ135" t="str">
            <v>PIB</v>
          </cell>
        </row>
        <row r="136">
          <cell r="D136" t="str">
            <v>Meridian</v>
          </cell>
          <cell r="E136">
            <v>6039733</v>
          </cell>
          <cell r="F136" t="str">
            <v>Rate increases every April</v>
          </cell>
          <cell r="G136">
            <v>0.97</v>
          </cell>
          <cell r="H136">
            <v>6226528.8659793818</v>
          </cell>
          <cell r="I136" t="str">
            <v>SkyWest</v>
          </cell>
          <cell r="J136" t="str">
            <v>DOT-OST-2008-0112</v>
          </cell>
          <cell r="K136">
            <v>45383</v>
          </cell>
          <cell r="L136">
            <v>46477</v>
          </cell>
          <cell r="M136" t="str">
            <v>MM</v>
          </cell>
          <cell r="N136" t="str">
            <v>2024-3-3</v>
          </cell>
          <cell r="O136" t="str">
            <v>IAH</v>
          </cell>
          <cell r="P136" t="str">
            <v>CRJ-200</v>
          </cell>
          <cell r="Q136">
            <v>50</v>
          </cell>
          <cell r="R136">
            <v>2</v>
          </cell>
          <cell r="S136">
            <v>12</v>
          </cell>
          <cell r="T136" t="str">
            <v>T</v>
          </cell>
          <cell r="U136">
            <v>52418</v>
          </cell>
          <cell r="V136">
            <v>313</v>
          </cell>
          <cell r="W136">
            <v>83.734824281150154</v>
          </cell>
          <cell r="X136">
            <v>4000698</v>
          </cell>
          <cell r="Y136">
            <v>76.322980655500018</v>
          </cell>
          <cell r="Z136">
            <v>50208</v>
          </cell>
          <cell r="AA136">
            <v>313</v>
          </cell>
          <cell r="AB136">
            <v>80.204472843450475</v>
          </cell>
          <cell r="AC136">
            <v>3110450</v>
          </cell>
          <cell r="AD136">
            <v>61.951282664117272</v>
          </cell>
          <cell r="AE136">
            <v>37485</v>
          </cell>
          <cell r="AF136">
            <v>313</v>
          </cell>
          <cell r="AG136">
            <v>59.880191693290733</v>
          </cell>
          <cell r="AH136">
            <v>3056132</v>
          </cell>
          <cell r="AI136">
            <v>81.529465119381086</v>
          </cell>
          <cell r="AJ136">
            <v>35948</v>
          </cell>
          <cell r="AK136">
            <v>313</v>
          </cell>
          <cell r="AL136">
            <v>57.424920127795524</v>
          </cell>
          <cell r="AM136">
            <v>3312768</v>
          </cell>
          <cell r="AN136">
            <v>92.154445309892068</v>
          </cell>
          <cell r="AO136" t="str">
            <v>Meridian, MS</v>
          </cell>
          <cell r="AP136">
            <v>24239</v>
          </cell>
          <cell r="AQ136">
            <v>313</v>
          </cell>
          <cell r="AR136">
            <v>38.720447284345049</v>
          </cell>
          <cell r="AS136">
            <v>3222690</v>
          </cell>
          <cell r="AT136">
            <v>132.95474235735799</v>
          </cell>
          <cell r="AU136">
            <v>18996</v>
          </cell>
          <cell r="AV136">
            <v>313</v>
          </cell>
          <cell r="AW136">
            <v>30.345047923322685</v>
          </cell>
          <cell r="AX136">
            <v>3314076</v>
          </cell>
          <cell r="AY136">
            <v>174.461781427669</v>
          </cell>
          <cell r="AZ136">
            <v>29792</v>
          </cell>
          <cell r="BA136">
            <v>313</v>
          </cell>
          <cell r="BB136">
            <v>47.591054313099043</v>
          </cell>
          <cell r="BC136">
            <v>3359692</v>
          </cell>
          <cell r="BD136">
            <v>112.77161654135338</v>
          </cell>
          <cell r="BE136" t="e">
            <v>#REF!</v>
          </cell>
          <cell r="BF136" t="e">
            <v>#REF!</v>
          </cell>
          <cell r="BG136" t="e">
            <v>#REF!</v>
          </cell>
          <cell r="BH136" t="e">
            <v>#REF!</v>
          </cell>
          <cell r="BI136" t="e">
            <v>#REF!</v>
          </cell>
          <cell r="BJ136" t="str">
            <v>MEI</v>
          </cell>
        </row>
        <row r="137">
          <cell r="D137" t="str">
            <v>Greenville</v>
          </cell>
          <cell r="E137">
            <v>6398108</v>
          </cell>
          <cell r="F137" t="str">
            <v>Rate increases every October</v>
          </cell>
          <cell r="G137">
            <v>0.97</v>
          </cell>
          <cell r="H137">
            <v>6595987.6288659796</v>
          </cell>
          <cell r="I137" t="str">
            <v>Key Lime Air</v>
          </cell>
          <cell r="J137" t="str">
            <v>DOT-OST-2008-0209</v>
          </cell>
          <cell r="K137">
            <v>45931</v>
          </cell>
          <cell r="L137">
            <v>46660</v>
          </cell>
          <cell r="M137" t="str">
            <v>MM</v>
          </cell>
          <cell r="N137" t="str">
            <v>2025-7-6</v>
          </cell>
          <cell r="O137" t="str">
            <v>ATL</v>
          </cell>
          <cell r="P137" t="str">
            <v>Dornier 328</v>
          </cell>
          <cell r="Q137">
            <v>30</v>
          </cell>
          <cell r="R137">
            <v>2</v>
          </cell>
          <cell r="S137">
            <v>12</v>
          </cell>
          <cell r="T137" t="str">
            <v>T</v>
          </cell>
          <cell r="U137">
            <v>7943</v>
          </cell>
          <cell r="V137">
            <v>279</v>
          </cell>
          <cell r="W137">
            <v>14.234767025089607</v>
          </cell>
          <cell r="X137">
            <v>1896237</v>
          </cell>
          <cell r="Y137">
            <v>238.73058038524488</v>
          </cell>
          <cell r="Z137">
            <v>10406</v>
          </cell>
          <cell r="AA137">
            <v>313</v>
          </cell>
          <cell r="AB137">
            <v>16.623003194888177</v>
          </cell>
          <cell r="AC137">
            <v>2133981</v>
          </cell>
          <cell r="AD137">
            <v>205.07216990197963</v>
          </cell>
          <cell r="AE137">
            <v>10946</v>
          </cell>
          <cell r="AF137">
            <v>313</v>
          </cell>
          <cell r="AG137">
            <v>17.485623003194888</v>
          </cell>
          <cell r="AH137">
            <v>2661120</v>
          </cell>
          <cell r="AI137">
            <v>243.11346610634021</v>
          </cell>
          <cell r="AJ137">
            <v>7863</v>
          </cell>
          <cell r="AK137">
            <v>313</v>
          </cell>
          <cell r="AL137">
            <v>12.560702875399361</v>
          </cell>
          <cell r="AM137">
            <v>2671110</v>
          </cell>
          <cell r="AN137">
            <v>339.70621900038151</v>
          </cell>
          <cell r="AO137" t="str">
            <v>Greenville, MS</v>
          </cell>
          <cell r="AP137">
            <v>5659</v>
          </cell>
          <cell r="AQ137">
            <v>313</v>
          </cell>
          <cell r="AR137">
            <v>9.0399361022364211</v>
          </cell>
          <cell r="AS137">
            <v>2857920</v>
          </cell>
          <cell r="AT137">
            <v>505.02208870825234</v>
          </cell>
          <cell r="AU137">
            <v>8511</v>
          </cell>
          <cell r="AV137">
            <v>313</v>
          </cell>
          <cell r="AW137">
            <v>13.595846645367413</v>
          </cell>
          <cell r="AX137">
            <v>2838225</v>
          </cell>
          <cell r="AY137">
            <v>333.47726471624958</v>
          </cell>
          <cell r="AZ137">
            <v>18555</v>
          </cell>
          <cell r="BA137">
            <v>313</v>
          </cell>
          <cell r="BB137">
            <v>29.640575079872203</v>
          </cell>
          <cell r="BC137">
            <v>2904552</v>
          </cell>
          <cell r="BD137">
            <v>156.53742926434924</v>
          </cell>
          <cell r="BE137" t="e">
            <v>#REF!</v>
          </cell>
          <cell r="BF137" t="e">
            <v>#REF!</v>
          </cell>
          <cell r="BG137" t="e">
            <v>#REF!</v>
          </cell>
          <cell r="BH137" t="e">
            <v>#REF!</v>
          </cell>
          <cell r="BI137" t="e">
            <v>#REF!</v>
          </cell>
          <cell r="BJ137" t="str">
            <v>GLH</v>
          </cell>
        </row>
        <row r="138">
          <cell r="D138" t="str">
            <v>Tupelo</v>
          </cell>
          <cell r="E138">
            <v>7270767</v>
          </cell>
          <cell r="F138" t="str">
            <v>Annual subsidy increases each Oct.</v>
          </cell>
          <cell r="G138">
            <v>1</v>
          </cell>
          <cell r="H138">
            <v>7270767</v>
          </cell>
          <cell r="I138" t="str">
            <v>AEAS/Contour**</v>
          </cell>
          <cell r="J138" t="str">
            <v>DOT-OST-2009-0305</v>
          </cell>
          <cell r="K138">
            <v>45566</v>
          </cell>
          <cell r="L138">
            <v>47026</v>
          </cell>
          <cell r="M138" t="str">
            <v>MM</v>
          </cell>
          <cell r="N138" t="str">
            <v>2024-8-16</v>
          </cell>
          <cell r="O138" t="str">
            <v>BNA/DFW</v>
          </cell>
          <cell r="P138" t="str">
            <v>ERJ-135</v>
          </cell>
          <cell r="Q138">
            <v>30</v>
          </cell>
          <cell r="R138">
            <v>2</v>
          </cell>
          <cell r="S138" t="str">
            <v>14 AEAS</v>
          </cell>
          <cell r="T138" t="str">
            <v>T</v>
          </cell>
          <cell r="U138">
            <v>7917</v>
          </cell>
          <cell r="V138">
            <v>172</v>
          </cell>
          <cell r="W138">
            <v>23.01453488372093</v>
          </cell>
          <cell r="X138">
            <v>2158222</v>
          </cell>
          <cell r="Y138">
            <v>272.60603764052041</v>
          </cell>
          <cell r="Z138">
            <v>18626</v>
          </cell>
          <cell r="AA138">
            <v>313</v>
          </cell>
          <cell r="AB138">
            <v>29.753993610223642</v>
          </cell>
          <cell r="AC138">
            <v>4315896</v>
          </cell>
          <cell r="AD138">
            <v>231.71351873724902</v>
          </cell>
          <cell r="AE138">
            <v>22766</v>
          </cell>
          <cell r="AF138">
            <v>313</v>
          </cell>
          <cell r="AG138">
            <v>36.367412140575077</v>
          </cell>
          <cell r="AH138">
            <v>4398403</v>
          </cell>
          <cell r="AI138">
            <v>193.20051831678819</v>
          </cell>
          <cell r="AJ138">
            <v>29761</v>
          </cell>
          <cell r="AK138">
            <v>313</v>
          </cell>
          <cell r="AL138">
            <v>47.54153354632588</v>
          </cell>
          <cell r="AM138">
            <v>3927517</v>
          </cell>
          <cell r="AN138">
            <v>131.96858304492457</v>
          </cell>
          <cell r="AO138" t="str">
            <v>Tupelo, MS</v>
          </cell>
          <cell r="AP138">
            <v>19452</v>
          </cell>
          <cell r="AQ138">
            <v>313</v>
          </cell>
          <cell r="AR138">
            <v>31.073482428115017</v>
          </cell>
          <cell r="AS138">
            <v>1966016</v>
          </cell>
          <cell r="AT138">
            <v>101.07012132428542</v>
          </cell>
          <cell r="AU138">
            <v>24598</v>
          </cell>
          <cell r="AV138">
            <v>313</v>
          </cell>
          <cell r="AW138">
            <v>39.293929712460063</v>
          </cell>
          <cell r="AX138">
            <v>3893024</v>
          </cell>
          <cell r="AY138">
            <v>158.26587527441256</v>
          </cell>
          <cell r="AZ138">
            <v>24510</v>
          </cell>
          <cell r="BA138">
            <v>313</v>
          </cell>
          <cell r="BB138">
            <v>39.153354632587856</v>
          </cell>
          <cell r="BC138">
            <v>3798664</v>
          </cell>
          <cell r="BD138">
            <v>154.98425132598939</v>
          </cell>
          <cell r="BE138" t="e">
            <v>#REF!</v>
          </cell>
          <cell r="BF138" t="e">
            <v>#REF!</v>
          </cell>
          <cell r="BG138" t="e">
            <v>#REF!</v>
          </cell>
          <cell r="BH138" t="e">
            <v>#REF!</v>
          </cell>
          <cell r="BI138" t="e">
            <v>#REF!</v>
          </cell>
          <cell r="BJ138" t="str">
            <v>TUP</v>
          </cell>
        </row>
        <row r="139">
          <cell r="D139" t="str">
            <v>West Yellowstone</v>
          </cell>
          <cell r="E139">
            <v>3551023</v>
          </cell>
          <cell r="F139" t="str">
            <v>Variable RT shoulder/peak; rate increases each May</v>
          </cell>
          <cell r="G139">
            <v>0.97</v>
          </cell>
          <cell r="H139">
            <v>3660848.4536082475</v>
          </cell>
          <cell r="I139" t="str">
            <v>SkyWest</v>
          </cell>
          <cell r="J139" t="str">
            <v>DOT-OST-2003-14626</v>
          </cell>
          <cell r="K139">
            <v>45418</v>
          </cell>
          <cell r="L139">
            <v>46310</v>
          </cell>
          <cell r="M139" t="str">
            <v>MG</v>
          </cell>
          <cell r="N139" t="str">
            <v>2024-2-19</v>
          </cell>
          <cell r="O139" t="str">
            <v>DEN/SLC</v>
          </cell>
          <cell r="P139" t="str">
            <v>CRJ2/550/700/900</v>
          </cell>
          <cell r="Q139" t="str">
            <v>50-76</v>
          </cell>
          <cell r="R139">
            <v>2</v>
          </cell>
          <cell r="S139">
            <v>12</v>
          </cell>
          <cell r="T139" t="str">
            <v>T</v>
          </cell>
          <cell r="U139">
            <v>17019</v>
          </cell>
          <cell r="V139">
            <v>104.57142857142857</v>
          </cell>
          <cell r="W139">
            <v>81.375</v>
          </cell>
          <cell r="X139">
            <v>500764</v>
          </cell>
          <cell r="Y139">
            <v>29.423820435983313</v>
          </cell>
          <cell r="Z139">
            <v>16865</v>
          </cell>
          <cell r="AA139">
            <v>122</v>
          </cell>
          <cell r="AB139">
            <v>69.118852459016395</v>
          </cell>
          <cell r="AC139">
            <v>586638</v>
          </cell>
          <cell r="AD139">
            <v>34.784346279276612</v>
          </cell>
          <cell r="AE139">
            <v>15985</v>
          </cell>
          <cell r="AF139">
            <v>105</v>
          </cell>
          <cell r="AG139">
            <v>76.11904761904762</v>
          </cell>
          <cell r="AH139">
            <v>592813</v>
          </cell>
          <cell r="AI139">
            <v>37.085580231466999</v>
          </cell>
          <cell r="AJ139">
            <v>17318</v>
          </cell>
          <cell r="AK139">
            <v>105</v>
          </cell>
          <cell r="AL139">
            <v>82.466666666666669</v>
          </cell>
          <cell r="AM139">
            <v>608580</v>
          </cell>
          <cell r="AN139">
            <v>35.141471301535972</v>
          </cell>
          <cell r="AO139" t="str">
            <v>West Yellowstone, MT</v>
          </cell>
          <cell r="AP139">
            <v>8989</v>
          </cell>
          <cell r="AQ139">
            <v>134</v>
          </cell>
          <cell r="AR139">
            <v>33.541044776119406</v>
          </cell>
          <cell r="AS139">
            <v>567594</v>
          </cell>
          <cell r="AT139">
            <v>63.143174991656466</v>
          </cell>
          <cell r="AU139">
            <v>18171</v>
          </cell>
          <cell r="AV139">
            <v>134</v>
          </cell>
          <cell r="AW139">
            <v>67.802238805970148</v>
          </cell>
          <cell r="AX139">
            <v>1486948</v>
          </cell>
          <cell r="AY139">
            <v>81.830829343459357</v>
          </cell>
          <cell r="AZ139">
            <v>14470</v>
          </cell>
          <cell r="BA139">
            <v>134</v>
          </cell>
          <cell r="BB139">
            <v>53.992537313432834</v>
          </cell>
          <cell r="BC139">
            <v>1497440</v>
          </cell>
          <cell r="BD139">
            <v>103.48583275742916</v>
          </cell>
          <cell r="BE139" t="e">
            <v>#REF!</v>
          </cell>
          <cell r="BF139" t="e">
            <v>#REF!</v>
          </cell>
          <cell r="BG139" t="e">
            <v>#REF!</v>
          </cell>
          <cell r="BH139" t="e">
            <v>#REF!</v>
          </cell>
          <cell r="BI139" t="e">
            <v>#REF!</v>
          </cell>
          <cell r="BJ139" t="str">
            <v>WYS</v>
          </cell>
        </row>
        <row r="140">
          <cell r="D140" t="str">
            <v>Butte</v>
          </cell>
          <cell r="E140">
            <v>6799459</v>
          </cell>
          <cell r="F140" t="str">
            <v>Rate increases each January</v>
          </cell>
          <cell r="G140">
            <v>0.97</v>
          </cell>
          <cell r="H140">
            <v>7009751.5463917525</v>
          </cell>
          <cell r="I140" t="str">
            <v>SkyWest</v>
          </cell>
          <cell r="J140" t="str">
            <v>DOT-OST-2011-0136</v>
          </cell>
          <cell r="K140">
            <v>45658</v>
          </cell>
          <cell r="L140">
            <v>46752</v>
          </cell>
          <cell r="M140" t="str">
            <v>MG</v>
          </cell>
          <cell r="N140" t="str">
            <v>2024-10-10</v>
          </cell>
          <cell r="O140" t="str">
            <v>DEN/SLC</v>
          </cell>
          <cell r="P140" t="str">
            <v>CRJ-200/550</v>
          </cell>
          <cell r="Q140">
            <v>50</v>
          </cell>
          <cell r="R140">
            <v>2</v>
          </cell>
          <cell r="S140">
            <v>13</v>
          </cell>
          <cell r="T140" t="str">
            <v>T</v>
          </cell>
          <cell r="U140">
            <v>50615</v>
          </cell>
          <cell r="V140">
            <v>313</v>
          </cell>
          <cell r="W140">
            <v>80.854632587859427</v>
          </cell>
          <cell r="X140">
            <v>867213</v>
          </cell>
          <cell r="Y140">
            <v>17.133517731897658</v>
          </cell>
          <cell r="Z140">
            <v>53195</v>
          </cell>
          <cell r="AA140">
            <v>313</v>
          </cell>
          <cell r="AB140">
            <v>84.976038338658142</v>
          </cell>
          <cell r="AC140">
            <v>895515</v>
          </cell>
          <cell r="AD140">
            <v>16.83457091831939</v>
          </cell>
          <cell r="AE140">
            <v>50397</v>
          </cell>
          <cell r="AF140">
            <v>313</v>
          </cell>
          <cell r="AG140">
            <v>80.506389776357821</v>
          </cell>
          <cell r="AH140">
            <v>895731</v>
          </cell>
          <cell r="AI140">
            <v>17.773498422525151</v>
          </cell>
          <cell r="AJ140">
            <v>50653</v>
          </cell>
          <cell r="AK140">
            <v>313</v>
          </cell>
          <cell r="AL140">
            <v>80.915335463258785</v>
          </cell>
          <cell r="AM140">
            <v>901740</v>
          </cell>
          <cell r="AN140">
            <v>17.802301936706613</v>
          </cell>
          <cell r="AO140" t="str">
            <v>Butte, MT</v>
          </cell>
          <cell r="AP140">
            <v>31453</v>
          </cell>
          <cell r="AQ140">
            <v>313</v>
          </cell>
          <cell r="AR140">
            <v>50.244408945686899</v>
          </cell>
          <cell r="AS140">
            <v>794325</v>
          </cell>
          <cell r="AT140">
            <v>25.25434775697072</v>
          </cell>
          <cell r="AU140">
            <v>28890</v>
          </cell>
          <cell r="AV140">
            <v>313</v>
          </cell>
          <cell r="AW140">
            <v>46.150159744408946</v>
          </cell>
          <cell r="AX140">
            <v>805630</v>
          </cell>
          <cell r="AY140">
            <v>27.886119764624439</v>
          </cell>
          <cell r="AZ140">
            <v>37957</v>
          </cell>
          <cell r="BA140">
            <v>313</v>
          </cell>
          <cell r="BB140">
            <v>60.634185303514379</v>
          </cell>
          <cell r="BC140">
            <v>834215</v>
          </cell>
          <cell r="BD140">
            <v>21.977896040256081</v>
          </cell>
          <cell r="BE140" t="e">
            <v>#REF!</v>
          </cell>
          <cell r="BF140" t="e">
            <v>#REF!</v>
          </cell>
          <cell r="BG140" t="e">
            <v>#REF!</v>
          </cell>
          <cell r="BH140" t="e">
            <v>#REF!</v>
          </cell>
          <cell r="BI140" t="e">
            <v>#REF!</v>
          </cell>
          <cell r="BJ140" t="str">
            <v>BTM</v>
          </cell>
        </row>
        <row r="141">
          <cell r="D141" t="str">
            <v>Glasgow</v>
          </cell>
          <cell r="E141">
            <v>2998773</v>
          </cell>
          <cell r="F141" t="str">
            <v>Rate increases every January</v>
          </cell>
          <cell r="G141">
            <v>0.92</v>
          </cell>
          <cell r="H141">
            <v>3259535.8695652173</v>
          </cell>
          <cell r="I141" t="str">
            <v>Cape Air</v>
          </cell>
          <cell r="J141" t="str">
            <v>DOT-OST-1997-2605</v>
          </cell>
          <cell r="K141">
            <v>45292</v>
          </cell>
          <cell r="L141">
            <v>46752</v>
          </cell>
          <cell r="M141" t="str">
            <v>MG</v>
          </cell>
          <cell r="N141" t="str">
            <v>2023-8-13</v>
          </cell>
          <cell r="O141" t="str">
            <v>BIL</v>
          </cell>
          <cell r="P141" t="str">
            <v>C402/C208/P2012</v>
          </cell>
          <cell r="Q141">
            <v>9</v>
          </cell>
          <cell r="R141">
            <v>2</v>
          </cell>
          <cell r="S141">
            <v>14</v>
          </cell>
          <cell r="T141" t="str">
            <v>T</v>
          </cell>
          <cell r="U141">
            <v>6471</v>
          </cell>
          <cell r="V141">
            <v>313</v>
          </cell>
          <cell r="W141">
            <v>10.3370607028754</v>
          </cell>
          <cell r="X141">
            <v>2030855</v>
          </cell>
          <cell r="Y141">
            <v>313.83943749034154</v>
          </cell>
          <cell r="Z141">
            <v>6784</v>
          </cell>
          <cell r="AA141">
            <v>313</v>
          </cell>
          <cell r="AB141">
            <v>10.8370607028754</v>
          </cell>
          <cell r="AC141">
            <v>2092936</v>
          </cell>
          <cell r="AD141">
            <v>308.51061320754718</v>
          </cell>
          <cell r="AE141">
            <v>7814</v>
          </cell>
          <cell r="AF141">
            <v>313</v>
          </cell>
          <cell r="AG141">
            <v>12.482428115015974</v>
          </cell>
          <cell r="AH141">
            <v>2235456</v>
          </cell>
          <cell r="AI141">
            <v>286.08343997952392</v>
          </cell>
          <cell r="AJ141">
            <v>7990</v>
          </cell>
          <cell r="AK141">
            <v>313</v>
          </cell>
          <cell r="AL141">
            <v>12.763578274760384</v>
          </cell>
          <cell r="AM141">
            <v>2311895</v>
          </cell>
          <cell r="AN141">
            <v>289.34856070087608</v>
          </cell>
          <cell r="AO141" t="str">
            <v>Glasgow, MT</v>
          </cell>
          <cell r="AP141">
            <v>5710</v>
          </cell>
          <cell r="AQ141">
            <v>313</v>
          </cell>
          <cell r="AR141">
            <v>9.1214057507987221</v>
          </cell>
          <cell r="AS141">
            <v>2235275</v>
          </cell>
          <cell r="AT141">
            <v>391.46672504378284</v>
          </cell>
          <cell r="AU141">
            <v>6284</v>
          </cell>
          <cell r="AV141">
            <v>313</v>
          </cell>
          <cell r="AW141">
            <v>10.038338658146964</v>
          </cell>
          <cell r="AX141">
            <v>2258043</v>
          </cell>
          <cell r="AY141">
            <v>359.33211330362826</v>
          </cell>
          <cell r="AZ141">
            <v>6252</v>
          </cell>
          <cell r="BA141">
            <v>313</v>
          </cell>
          <cell r="BB141">
            <v>9.9872204472843453</v>
          </cell>
          <cell r="BC141">
            <v>2216270</v>
          </cell>
          <cell r="BD141">
            <v>354.48976327575178</v>
          </cell>
          <cell r="BE141" t="e">
            <v>#REF!</v>
          </cell>
          <cell r="BF141" t="e">
            <v>#REF!</v>
          </cell>
          <cell r="BG141" t="e">
            <v>#REF!</v>
          </cell>
          <cell r="BH141" t="e">
            <v>#REF!</v>
          </cell>
          <cell r="BI141" t="e">
            <v>#REF!</v>
          </cell>
          <cell r="BJ141" t="str">
            <v>GGW</v>
          </cell>
        </row>
        <row r="142">
          <cell r="D142" t="str">
            <v>Glendive</v>
          </cell>
          <cell r="E142">
            <v>3168853</v>
          </cell>
          <cell r="F142" t="str">
            <v>Rate increases every January</v>
          </cell>
          <cell r="G142">
            <v>0.92</v>
          </cell>
          <cell r="H142">
            <v>3444405.4347826084</v>
          </cell>
          <cell r="I142" t="str">
            <v>Cape Air</v>
          </cell>
          <cell r="J142" t="str">
            <v>DOT-OST-1997-2605</v>
          </cell>
          <cell r="K142">
            <v>45292</v>
          </cell>
          <cell r="L142">
            <v>46752</v>
          </cell>
          <cell r="M142" t="str">
            <v>MG</v>
          </cell>
          <cell r="N142" t="str">
            <v>2023-8-13</v>
          </cell>
          <cell r="O142" t="str">
            <v>BIL</v>
          </cell>
          <cell r="P142" t="str">
            <v>C402/C208/P2012</v>
          </cell>
          <cell r="Q142">
            <v>9</v>
          </cell>
          <cell r="R142">
            <v>2</v>
          </cell>
          <cell r="S142">
            <v>14</v>
          </cell>
          <cell r="T142" t="str">
            <v>T</v>
          </cell>
          <cell r="U142">
            <v>5212</v>
          </cell>
          <cell r="V142">
            <v>313</v>
          </cell>
          <cell r="W142">
            <v>8.3258785942492004</v>
          </cell>
          <cell r="X142">
            <v>1871294</v>
          </cell>
          <cell r="Y142">
            <v>359.035686876439</v>
          </cell>
          <cell r="Z142">
            <v>4389</v>
          </cell>
          <cell r="AA142">
            <v>313</v>
          </cell>
          <cell r="AB142">
            <v>7.0111821086261985</v>
          </cell>
          <cell r="AC142">
            <v>2047628</v>
          </cell>
          <cell r="AD142">
            <v>466.53634085213031</v>
          </cell>
          <cell r="AE142">
            <v>5146</v>
          </cell>
          <cell r="AF142">
            <v>313</v>
          </cell>
          <cell r="AG142">
            <v>8.2204472843450471</v>
          </cell>
          <cell r="AH142">
            <v>2150900</v>
          </cell>
          <cell r="AI142">
            <v>417.97512631169843</v>
          </cell>
          <cell r="AJ142">
            <v>5092</v>
          </cell>
          <cell r="AK142">
            <v>313</v>
          </cell>
          <cell r="AL142">
            <v>8.1341853035143767</v>
          </cell>
          <cell r="AM142">
            <v>2217764</v>
          </cell>
          <cell r="AN142">
            <v>435.53888452474467</v>
          </cell>
          <cell r="AO142" t="str">
            <v>Glendive, MT</v>
          </cell>
          <cell r="AP142">
            <v>3542</v>
          </cell>
          <cell r="AQ142">
            <v>313</v>
          </cell>
          <cell r="AR142">
            <v>5.6581469648562299</v>
          </cell>
          <cell r="AS142">
            <v>2330126</v>
          </cell>
          <cell r="AT142">
            <v>657.85601355166568</v>
          </cell>
          <cell r="AU142">
            <v>3866</v>
          </cell>
          <cell r="AV142">
            <v>313</v>
          </cell>
          <cell r="AW142">
            <v>6.1757188498402558</v>
          </cell>
          <cell r="AX142">
            <v>2423768</v>
          </cell>
          <cell r="AY142">
            <v>626.9446456285566</v>
          </cell>
          <cell r="AZ142">
            <v>8173</v>
          </cell>
          <cell r="BA142">
            <v>313</v>
          </cell>
          <cell r="BB142">
            <v>13.05591054313099</v>
          </cell>
          <cell r="BC142">
            <v>2351011</v>
          </cell>
          <cell r="BD142">
            <v>287.65581793710999</v>
          </cell>
          <cell r="BE142" t="e">
            <v>#REF!</v>
          </cell>
          <cell r="BF142" t="e">
            <v>#REF!</v>
          </cell>
          <cell r="BG142" t="e">
            <v>#REF!</v>
          </cell>
          <cell r="BH142" t="e">
            <v>#REF!</v>
          </cell>
          <cell r="BI142" t="e">
            <v>#REF!</v>
          </cell>
          <cell r="BJ142" t="str">
            <v>GDV</v>
          </cell>
        </row>
        <row r="143">
          <cell r="D143" t="str">
            <v>Havre</v>
          </cell>
          <cell r="E143">
            <v>3141042</v>
          </cell>
          <cell r="F143" t="str">
            <v>Rate increases every January</v>
          </cell>
          <cell r="G143">
            <v>0.92</v>
          </cell>
          <cell r="H143">
            <v>3414176.0869565215</v>
          </cell>
          <cell r="I143" t="str">
            <v>Cape Air</v>
          </cell>
          <cell r="J143" t="str">
            <v>DOT-OST-1997-2605</v>
          </cell>
          <cell r="K143">
            <v>45292</v>
          </cell>
          <cell r="L143">
            <v>46752</v>
          </cell>
          <cell r="M143" t="str">
            <v>MG</v>
          </cell>
          <cell r="N143" t="str">
            <v>2023-8-13</v>
          </cell>
          <cell r="O143" t="str">
            <v>BIL</v>
          </cell>
          <cell r="P143" t="str">
            <v>C402/C208/P2012</v>
          </cell>
          <cell r="Q143">
            <v>9</v>
          </cell>
          <cell r="R143">
            <v>2</v>
          </cell>
          <cell r="S143">
            <v>14</v>
          </cell>
          <cell r="T143" t="str">
            <v>T</v>
          </cell>
          <cell r="U143">
            <v>4609</v>
          </cell>
          <cell r="V143">
            <v>313</v>
          </cell>
          <cell r="W143">
            <v>7.3626198083067091</v>
          </cell>
          <cell r="X143">
            <v>1965803</v>
          </cell>
          <cell r="Y143">
            <v>426.5139943588631</v>
          </cell>
          <cell r="Z143">
            <v>5245</v>
          </cell>
          <cell r="AA143">
            <v>313</v>
          </cell>
          <cell r="AB143">
            <v>8.3785942492012779</v>
          </cell>
          <cell r="AC143">
            <v>2101015</v>
          </cell>
          <cell r="AD143">
            <v>400.57483317445184</v>
          </cell>
          <cell r="AE143">
            <v>6014</v>
          </cell>
          <cell r="AF143">
            <v>313</v>
          </cell>
          <cell r="AG143">
            <v>9.6070287539936103</v>
          </cell>
          <cell r="AH143">
            <v>2244483</v>
          </cell>
          <cell r="AI143">
            <v>373.20967741935482</v>
          </cell>
          <cell r="AJ143">
            <v>6609</v>
          </cell>
          <cell r="AK143">
            <v>313</v>
          </cell>
          <cell r="AL143">
            <v>10.557507987220447</v>
          </cell>
          <cell r="AM143">
            <v>2324900</v>
          </cell>
          <cell r="AN143">
            <v>351.77787865032531</v>
          </cell>
          <cell r="AO143" t="str">
            <v>Havre, MT</v>
          </cell>
          <cell r="AP143">
            <v>4574</v>
          </cell>
          <cell r="AQ143">
            <v>313</v>
          </cell>
          <cell r="AR143">
            <v>7.3067092651757193</v>
          </cell>
          <cell r="AS143">
            <v>2335145</v>
          </cell>
          <cell r="AT143">
            <v>510.52579798863138</v>
          </cell>
          <cell r="AU143">
            <v>5408</v>
          </cell>
          <cell r="AV143">
            <v>313</v>
          </cell>
          <cell r="AW143">
            <v>8.6389776357827479</v>
          </cell>
          <cell r="AX143">
            <v>2400741</v>
          </cell>
          <cell r="AY143">
            <v>443.92400147928993</v>
          </cell>
          <cell r="AZ143">
            <v>5779</v>
          </cell>
          <cell r="BA143">
            <v>313</v>
          </cell>
          <cell r="BB143">
            <v>9.2316293929712465</v>
          </cell>
          <cell r="BC143">
            <v>2301967</v>
          </cell>
          <cell r="BD143">
            <v>398.33310261290882</v>
          </cell>
          <cell r="BE143" t="e">
            <v>#REF!</v>
          </cell>
          <cell r="BF143" t="e">
            <v>#REF!</v>
          </cell>
          <cell r="BG143" t="e">
            <v>#REF!</v>
          </cell>
          <cell r="BH143" t="e">
            <v>#REF!</v>
          </cell>
          <cell r="BI143" t="e">
            <v>#REF!</v>
          </cell>
          <cell r="BJ143" t="str">
            <v>HVR</v>
          </cell>
        </row>
        <row r="144">
          <cell r="D144" t="str">
            <v>Sidney</v>
          </cell>
          <cell r="E144">
            <v>6617558</v>
          </cell>
          <cell r="F144" t="str">
            <v>Rate increases every January</v>
          </cell>
          <cell r="G144">
            <v>0.92</v>
          </cell>
          <cell r="H144">
            <v>7192997.8260869561</v>
          </cell>
          <cell r="I144" t="str">
            <v>Cape Air</v>
          </cell>
          <cell r="J144" t="str">
            <v>DOT-OST-1997-2605</v>
          </cell>
          <cell r="K144">
            <v>45292</v>
          </cell>
          <cell r="L144">
            <v>46752</v>
          </cell>
          <cell r="M144" t="str">
            <v>MG</v>
          </cell>
          <cell r="N144" t="str">
            <v>2023-8-13</v>
          </cell>
          <cell r="O144" t="str">
            <v>BIL</v>
          </cell>
          <cell r="P144" t="str">
            <v>C402/C208/P2012</v>
          </cell>
          <cell r="Q144">
            <v>9</v>
          </cell>
          <cell r="R144">
            <v>5</v>
          </cell>
          <cell r="S144">
            <v>35</v>
          </cell>
          <cell r="T144" t="str">
            <v>T</v>
          </cell>
          <cell r="U144">
            <v>16326</v>
          </cell>
          <cell r="V144">
            <v>313</v>
          </cell>
          <cell r="W144">
            <v>26.079872204472842</v>
          </cell>
          <cell r="X144">
            <v>3445646</v>
          </cell>
          <cell r="Y144">
            <v>211.05267671199314</v>
          </cell>
          <cell r="Z144">
            <v>15735</v>
          </cell>
          <cell r="AA144">
            <v>313</v>
          </cell>
          <cell r="AB144">
            <v>25.135782747603834</v>
          </cell>
          <cell r="AC144">
            <v>3869358</v>
          </cell>
          <cell r="AD144">
            <v>245.90772163965681</v>
          </cell>
          <cell r="AE144">
            <v>18242</v>
          </cell>
          <cell r="AF144">
            <v>313</v>
          </cell>
          <cell r="AG144">
            <v>29.140575079872203</v>
          </cell>
          <cell r="AH144">
            <v>4144144</v>
          </cell>
          <cell r="AI144">
            <v>227.17596754741805</v>
          </cell>
          <cell r="AJ144">
            <v>18979</v>
          </cell>
          <cell r="AK144">
            <v>313</v>
          </cell>
          <cell r="AL144">
            <v>30.317891373801917</v>
          </cell>
          <cell r="AM144">
            <v>4313525</v>
          </cell>
          <cell r="AN144">
            <v>227.2788345012909</v>
          </cell>
          <cell r="AO144" t="str">
            <v>Sidney, MT</v>
          </cell>
          <cell r="AP144">
            <v>14761</v>
          </cell>
          <cell r="AQ144">
            <v>313</v>
          </cell>
          <cell r="AR144">
            <v>23.579872204472842</v>
          </cell>
          <cell r="AS144">
            <v>4337314</v>
          </cell>
          <cell r="AT144">
            <v>293.83605446785447</v>
          </cell>
          <cell r="AU144">
            <v>15958</v>
          </cell>
          <cell r="AV144">
            <v>313</v>
          </cell>
          <cell r="AW144">
            <v>25.492012779552716</v>
          </cell>
          <cell r="AX144">
            <v>4433671</v>
          </cell>
          <cell r="AY144">
            <v>277.83375109662865</v>
          </cell>
          <cell r="AZ144">
            <v>13334</v>
          </cell>
          <cell r="BA144">
            <v>313</v>
          </cell>
          <cell r="BB144">
            <v>21.300319488817891</v>
          </cell>
          <cell r="BC144">
            <v>3459363</v>
          </cell>
          <cell r="BD144">
            <v>259.43925303734812</v>
          </cell>
          <cell r="BE144" t="e">
            <v>#REF!</v>
          </cell>
          <cell r="BF144" t="e">
            <v>#REF!</v>
          </cell>
          <cell r="BG144" t="e">
            <v>#REF!</v>
          </cell>
          <cell r="BH144" t="e">
            <v>#REF!</v>
          </cell>
          <cell r="BI144" t="e">
            <v>#REF!</v>
          </cell>
          <cell r="BJ144" t="str">
            <v>SDY</v>
          </cell>
        </row>
        <row r="145">
          <cell r="D145" t="str">
            <v>Wolf Point</v>
          </cell>
          <cell r="E145">
            <v>3200505</v>
          </cell>
          <cell r="F145" t="str">
            <v>Rate increases every January</v>
          </cell>
          <cell r="G145">
            <v>0.92</v>
          </cell>
          <cell r="H145">
            <v>3478809.7826086953</v>
          </cell>
          <cell r="I145" t="str">
            <v>Cape Air</v>
          </cell>
          <cell r="J145" t="str">
            <v>DOT-OST-1997-2605</v>
          </cell>
          <cell r="K145">
            <v>45292</v>
          </cell>
          <cell r="L145">
            <v>46752</v>
          </cell>
          <cell r="M145" t="str">
            <v>MG</v>
          </cell>
          <cell r="N145" t="str">
            <v>2023-8-13</v>
          </cell>
          <cell r="O145" t="str">
            <v>BIL</v>
          </cell>
          <cell r="P145" t="str">
            <v>C402/C208/P2012</v>
          </cell>
          <cell r="Q145">
            <v>9</v>
          </cell>
          <cell r="R145">
            <v>2</v>
          </cell>
          <cell r="S145">
            <v>14</v>
          </cell>
          <cell r="T145" t="str">
            <v>T</v>
          </cell>
          <cell r="U145">
            <v>7090</v>
          </cell>
          <cell r="V145">
            <v>313</v>
          </cell>
          <cell r="W145">
            <v>11.3258785942492</v>
          </cell>
          <cell r="X145">
            <v>2171235</v>
          </cell>
          <cell r="Y145">
            <v>306.23906911142456</v>
          </cell>
          <cell r="Z145">
            <v>7313</v>
          </cell>
          <cell r="AA145">
            <v>313</v>
          </cell>
          <cell r="AB145">
            <v>11.682108626198083</v>
          </cell>
          <cell r="AC145">
            <v>2232654</v>
          </cell>
          <cell r="AD145">
            <v>305.29932996034461</v>
          </cell>
          <cell r="AE145">
            <v>7605</v>
          </cell>
          <cell r="AF145">
            <v>313</v>
          </cell>
          <cell r="AG145">
            <v>12.148562300319488</v>
          </cell>
          <cell r="AH145">
            <v>2360688</v>
          </cell>
          <cell r="AI145">
            <v>310.41262327416172</v>
          </cell>
          <cell r="AJ145">
            <v>7471</v>
          </cell>
          <cell r="AK145">
            <v>313</v>
          </cell>
          <cell r="AL145">
            <v>11.934504792332268</v>
          </cell>
          <cell r="AM145">
            <v>2453164</v>
          </cell>
          <cell r="AN145">
            <v>328.35818498193015</v>
          </cell>
          <cell r="AO145" t="str">
            <v>Wolf Point, MT</v>
          </cell>
          <cell r="AP145">
            <v>5922</v>
          </cell>
          <cell r="AQ145">
            <v>313</v>
          </cell>
          <cell r="AR145">
            <v>9.4600638977635789</v>
          </cell>
          <cell r="AS145">
            <v>2405756</v>
          </cell>
          <cell r="AT145">
            <v>406.24045930428912</v>
          </cell>
          <cell r="AU145">
            <v>6297</v>
          </cell>
          <cell r="AV145">
            <v>313</v>
          </cell>
          <cell r="AW145">
            <v>10.059105431309904</v>
          </cell>
          <cell r="AX145">
            <v>2419634</v>
          </cell>
          <cell r="AY145">
            <v>384.25186596792122</v>
          </cell>
          <cell r="AZ145">
            <v>6261</v>
          </cell>
          <cell r="BA145">
            <v>313</v>
          </cell>
          <cell r="BB145">
            <v>10.001597444089457</v>
          </cell>
          <cell r="BC145">
            <v>1755778</v>
          </cell>
          <cell r="BD145">
            <v>280.43092157802266</v>
          </cell>
          <cell r="BE145" t="e">
            <v>#REF!</v>
          </cell>
          <cell r="BF145" t="e">
            <v>#REF!</v>
          </cell>
          <cell r="BG145" t="e">
            <v>#REF!</v>
          </cell>
          <cell r="BH145" t="e">
            <v>#REF!</v>
          </cell>
          <cell r="BI145" t="e">
            <v>#REF!</v>
          </cell>
          <cell r="BJ145" t="str">
            <v>OLF</v>
          </cell>
        </row>
        <row r="146">
          <cell r="D146" t="str">
            <v>Devils Lake</v>
          </cell>
          <cell r="E146">
            <v>8291485</v>
          </cell>
          <cell r="F146" t="str">
            <v>Rate increases every July</v>
          </cell>
          <cell r="G146">
            <v>0.97</v>
          </cell>
          <cell r="H146">
            <v>8547922.6804123707</v>
          </cell>
          <cell r="I146" t="str">
            <v>SkyWest</v>
          </cell>
          <cell r="J146" t="str">
            <v>DOT-OST-1997-2785</v>
          </cell>
          <cell r="K146">
            <v>45474</v>
          </cell>
          <cell r="L146">
            <v>46568</v>
          </cell>
          <cell r="M146" t="str">
            <v>SF</v>
          </cell>
          <cell r="N146" t="str">
            <v>2024-6-19</v>
          </cell>
          <cell r="O146" t="str">
            <v>DEN</v>
          </cell>
          <cell r="P146" t="str">
            <v>CRJ-200</v>
          </cell>
          <cell r="Q146">
            <v>50</v>
          </cell>
          <cell r="R146">
            <v>2</v>
          </cell>
          <cell r="S146">
            <v>12</v>
          </cell>
          <cell r="T146" t="str">
            <v>T</v>
          </cell>
          <cell r="U146">
            <v>14217</v>
          </cell>
          <cell r="V146">
            <v>313</v>
          </cell>
          <cell r="W146">
            <v>22.710862619808307</v>
          </cell>
          <cell r="X146">
            <v>3320989</v>
          </cell>
          <cell r="Y146">
            <v>233.59281142294435</v>
          </cell>
          <cell r="Z146">
            <v>14363</v>
          </cell>
          <cell r="AA146">
            <v>313</v>
          </cell>
          <cell r="AB146">
            <v>22.944089456869008</v>
          </cell>
          <cell r="AC146">
            <v>3860129</v>
          </cell>
          <cell r="AD146">
            <v>268.75506509782076</v>
          </cell>
          <cell r="AE146">
            <v>12593</v>
          </cell>
          <cell r="AF146">
            <v>313</v>
          </cell>
          <cell r="AG146">
            <v>20.116613418530353</v>
          </cell>
          <cell r="AH146">
            <v>3888598</v>
          </cell>
          <cell r="AI146">
            <v>308.79043913285159</v>
          </cell>
          <cell r="AJ146">
            <v>13397</v>
          </cell>
          <cell r="AK146">
            <v>313</v>
          </cell>
          <cell r="AL146">
            <v>21.400958466453673</v>
          </cell>
          <cell r="AM146">
            <v>3777932</v>
          </cell>
          <cell r="AN146">
            <v>281.99835784130778</v>
          </cell>
          <cell r="AO146" t="str">
            <v>Devils Lake, ND</v>
          </cell>
          <cell r="AP146">
            <v>9358</v>
          </cell>
          <cell r="AQ146">
            <v>313</v>
          </cell>
          <cell r="AR146">
            <v>14.94888178913738</v>
          </cell>
          <cell r="AS146">
            <v>3832336</v>
          </cell>
          <cell r="AT146">
            <v>409.5251122034623</v>
          </cell>
          <cell r="AU146">
            <v>10794</v>
          </cell>
          <cell r="AV146">
            <v>313</v>
          </cell>
          <cell r="AW146">
            <v>17.242811501597444</v>
          </cell>
          <cell r="AX146">
            <v>4360758</v>
          </cell>
          <cell r="AY146">
            <v>403.9983324068927</v>
          </cell>
          <cell r="AZ146">
            <v>13029</v>
          </cell>
          <cell r="BA146">
            <v>313</v>
          </cell>
          <cell r="BB146">
            <v>20.813099041533548</v>
          </cell>
          <cell r="BC146">
            <v>4243476</v>
          </cell>
          <cell r="BD146">
            <v>325.69468109601655</v>
          </cell>
          <cell r="BE146" t="e">
            <v>#REF!</v>
          </cell>
          <cell r="BF146" t="e">
            <v>#REF!</v>
          </cell>
          <cell r="BG146" t="e">
            <v>#REF!</v>
          </cell>
          <cell r="BH146" t="e">
            <v>#REF!</v>
          </cell>
          <cell r="BI146" t="e">
            <v>#REF!</v>
          </cell>
          <cell r="BJ146" t="str">
            <v>DVL</v>
          </cell>
        </row>
        <row r="147">
          <cell r="D147" t="str">
            <v>Jamestown (ND)</v>
          </cell>
          <cell r="E147">
            <v>7964830</v>
          </cell>
          <cell r="F147" t="str">
            <v>Rate increases every July</v>
          </cell>
          <cell r="G147">
            <v>0.97</v>
          </cell>
          <cell r="H147">
            <v>8211164.9484536089</v>
          </cell>
          <cell r="I147" t="str">
            <v>SkyWest</v>
          </cell>
          <cell r="J147" t="str">
            <v>DOT-OST-1997-2785</v>
          </cell>
          <cell r="K147">
            <v>45474</v>
          </cell>
          <cell r="L147">
            <v>46568</v>
          </cell>
          <cell r="M147" t="str">
            <v>SF</v>
          </cell>
          <cell r="N147" t="str">
            <v>2024-6-19</v>
          </cell>
          <cell r="O147" t="str">
            <v>DEN</v>
          </cell>
          <cell r="P147" t="str">
            <v>CRJ-200</v>
          </cell>
          <cell r="Q147">
            <v>50</v>
          </cell>
          <cell r="R147">
            <v>2</v>
          </cell>
          <cell r="S147">
            <v>12</v>
          </cell>
          <cell r="T147" t="str">
            <v>T</v>
          </cell>
          <cell r="U147">
            <v>20224</v>
          </cell>
          <cell r="V147">
            <v>313</v>
          </cell>
          <cell r="W147">
            <v>32.306709265175719</v>
          </cell>
          <cell r="X147">
            <v>3028225</v>
          </cell>
          <cell r="Y147">
            <v>149.7342266613924</v>
          </cell>
          <cell r="Z147">
            <v>25466</v>
          </cell>
          <cell r="AA147">
            <v>313</v>
          </cell>
          <cell r="AB147">
            <v>40.680511182108624</v>
          </cell>
          <cell r="AC147">
            <v>2720432</v>
          </cell>
          <cell r="AD147">
            <v>106.82604256655934</v>
          </cell>
          <cell r="AE147">
            <v>25753</v>
          </cell>
          <cell r="AF147">
            <v>313</v>
          </cell>
          <cell r="AG147">
            <v>41.138977635782744</v>
          </cell>
          <cell r="AH147">
            <v>2731518</v>
          </cell>
          <cell r="AI147">
            <v>106.06601172678911</v>
          </cell>
          <cell r="AJ147">
            <v>23158</v>
          </cell>
          <cell r="AK147">
            <v>313</v>
          </cell>
          <cell r="AL147">
            <v>36.993610223642172</v>
          </cell>
          <cell r="AM147">
            <v>2609026</v>
          </cell>
          <cell r="AN147">
            <v>112.66197426375335</v>
          </cell>
          <cell r="AO147" t="str">
            <v>Jamestown, ND</v>
          </cell>
          <cell r="AP147">
            <v>15080</v>
          </cell>
          <cell r="AQ147">
            <v>313</v>
          </cell>
          <cell r="AR147">
            <v>24.089456869009584</v>
          </cell>
          <cell r="AS147">
            <v>2622765</v>
          </cell>
          <cell r="AT147">
            <v>173.92340848806367</v>
          </cell>
          <cell r="AU147">
            <v>19682</v>
          </cell>
          <cell r="AV147">
            <v>313</v>
          </cell>
          <cell r="AW147">
            <v>31.440894568690094</v>
          </cell>
          <cell r="AX147">
            <v>3118522</v>
          </cell>
          <cell r="AY147">
            <v>158.44538156691394</v>
          </cell>
          <cell r="AZ147">
            <v>28697</v>
          </cell>
          <cell r="BA147">
            <v>313</v>
          </cell>
          <cell r="BB147">
            <v>45.841853035143771</v>
          </cell>
          <cell r="BC147">
            <v>3012724</v>
          </cell>
          <cell r="BD147">
            <v>104.9839356030247</v>
          </cell>
          <cell r="BE147" t="e">
            <v>#REF!</v>
          </cell>
          <cell r="BF147" t="e">
            <v>#REF!</v>
          </cell>
          <cell r="BG147" t="e">
            <v>#REF!</v>
          </cell>
          <cell r="BH147" t="e">
            <v>#REF!</v>
          </cell>
          <cell r="BI147" t="e">
            <v>#REF!</v>
          </cell>
          <cell r="BJ147" t="str">
            <v>JMS</v>
          </cell>
        </row>
        <row r="148">
          <cell r="D148" t="str">
            <v>Dickinson</v>
          </cell>
          <cell r="E148">
            <v>5833626</v>
          </cell>
          <cell r="F148" t="str">
            <v>Rate increases every Oct.</v>
          </cell>
          <cell r="G148">
            <v>0.98</v>
          </cell>
          <cell r="H148">
            <v>5952679.5918367347</v>
          </cell>
          <cell r="I148" t="str">
            <v>SkyWest</v>
          </cell>
          <cell r="J148" t="str">
            <v>DOT-OST-1995-697</v>
          </cell>
          <cell r="K148">
            <v>45566</v>
          </cell>
          <cell r="L148">
            <v>46660</v>
          </cell>
          <cell r="M148" t="str">
            <v>MG</v>
          </cell>
          <cell r="N148" t="str">
            <v>2024-8-13</v>
          </cell>
          <cell r="O148" t="str">
            <v>DEN</v>
          </cell>
          <cell r="P148" t="str">
            <v>CRJ-200</v>
          </cell>
          <cell r="Q148">
            <v>50</v>
          </cell>
          <cell r="R148">
            <v>2</v>
          </cell>
          <cell r="S148">
            <v>12</v>
          </cell>
          <cell r="T148" t="str">
            <v>T</v>
          </cell>
          <cell r="U148">
            <v>6409</v>
          </cell>
          <cell r="V148">
            <v>3</v>
          </cell>
          <cell r="W148" t="str">
            <v>n/a</v>
          </cell>
          <cell r="X148" t="str">
            <v>n/a</v>
          </cell>
          <cell r="Y148" t="str">
            <v>n/a</v>
          </cell>
          <cell r="Z148">
            <v>36395</v>
          </cell>
          <cell r="AA148">
            <v>313</v>
          </cell>
          <cell r="AB148">
            <v>58.138977635782744</v>
          </cell>
          <cell r="AC148">
            <v>4148257</v>
          </cell>
          <cell r="AD148">
            <v>113.97876081879379</v>
          </cell>
          <cell r="AE148">
            <v>43127</v>
          </cell>
          <cell r="AF148">
            <v>313</v>
          </cell>
          <cell r="AG148">
            <v>68.892971246006397</v>
          </cell>
          <cell r="AH148">
            <v>4175481</v>
          </cell>
          <cell r="AI148">
            <v>96.81825770399054</v>
          </cell>
          <cell r="AJ148">
            <v>47257</v>
          </cell>
          <cell r="AK148">
            <v>313</v>
          </cell>
          <cell r="AL148">
            <v>75.490415335463254</v>
          </cell>
          <cell r="AM148">
            <v>3562896</v>
          </cell>
          <cell r="AN148">
            <v>75.394036862263789</v>
          </cell>
          <cell r="AO148" t="str">
            <v>Dickinson, ND</v>
          </cell>
          <cell r="AP148">
            <v>30677</v>
          </cell>
          <cell r="AQ148">
            <v>313</v>
          </cell>
          <cell r="AR148">
            <v>49.004792332268373</v>
          </cell>
          <cell r="AS148">
            <v>3183928</v>
          </cell>
          <cell r="AT148">
            <v>103.78876682856864</v>
          </cell>
          <cell r="AU148">
            <v>29104</v>
          </cell>
          <cell r="AV148">
            <v>313</v>
          </cell>
          <cell r="AW148">
            <v>46.492012779552716</v>
          </cell>
          <cell r="AX148">
            <v>2635204</v>
          </cell>
          <cell r="AY148">
            <v>90.544392523364479</v>
          </cell>
          <cell r="AZ148">
            <v>44656</v>
          </cell>
          <cell r="BA148">
            <v>313</v>
          </cell>
          <cell r="BB148">
            <v>71.335463258785936</v>
          </cell>
          <cell r="BC148">
            <v>2866149</v>
          </cell>
          <cell r="BD148">
            <v>64.182842171264781</v>
          </cell>
          <cell r="BE148" t="e">
            <v>#REF!</v>
          </cell>
          <cell r="BF148" t="e">
            <v>#REF!</v>
          </cell>
          <cell r="BG148" t="e">
            <v>#REF!</v>
          </cell>
          <cell r="BH148" t="e">
            <v>#REF!</v>
          </cell>
          <cell r="BI148" t="e">
            <v>#REF!</v>
          </cell>
          <cell r="BJ148" t="str">
            <v>DIK</v>
          </cell>
        </row>
        <row r="149">
          <cell r="D149" t="str">
            <v>North Platte</v>
          </cell>
          <cell r="E149">
            <v>5861276</v>
          </cell>
          <cell r="F149" t="str">
            <v>Rate increases every January</v>
          </cell>
          <cell r="G149">
            <v>0.97</v>
          </cell>
          <cell r="H149">
            <v>6042552.5773195876</v>
          </cell>
          <cell r="I149" t="str">
            <v>SkyWest</v>
          </cell>
          <cell r="J149" t="str">
            <v>DOT-OST-1999-5173</v>
          </cell>
          <cell r="K149">
            <v>45292</v>
          </cell>
          <cell r="L149">
            <v>46387</v>
          </cell>
          <cell r="M149" t="str">
            <v>MM</v>
          </cell>
          <cell r="N149" t="str">
            <v>2023-12-18</v>
          </cell>
          <cell r="O149" t="str">
            <v>DEN</v>
          </cell>
          <cell r="P149" t="str">
            <v>CRJ-200</v>
          </cell>
          <cell r="Q149">
            <v>50</v>
          </cell>
          <cell r="R149">
            <v>2</v>
          </cell>
          <cell r="S149">
            <v>12</v>
          </cell>
          <cell r="T149" t="str">
            <v>T</v>
          </cell>
          <cell r="U149">
            <v>6893</v>
          </cell>
          <cell r="V149">
            <v>313</v>
          </cell>
          <cell r="W149">
            <v>11.011182108626198</v>
          </cell>
          <cell r="X149">
            <v>1632000</v>
          </cell>
          <cell r="Y149">
            <v>236.76193239518352</v>
          </cell>
          <cell r="Z149">
            <v>7994</v>
          </cell>
          <cell r="AA149">
            <v>295.71428571428572</v>
          </cell>
          <cell r="AB149">
            <v>13.516425120772947</v>
          </cell>
          <cell r="AC149">
            <v>1976731</v>
          </cell>
          <cell r="AD149">
            <v>247.27683262446834</v>
          </cell>
          <cell r="AE149">
            <v>18049</v>
          </cell>
          <cell r="AF149">
            <v>207</v>
          </cell>
          <cell r="AG149">
            <v>43.59661835748792</v>
          </cell>
          <cell r="AH149">
            <v>2397680</v>
          </cell>
          <cell r="AI149">
            <v>132.84281677655272</v>
          </cell>
          <cell r="AJ149">
            <v>30887</v>
          </cell>
          <cell r="AK149">
            <v>313</v>
          </cell>
          <cell r="AL149">
            <v>49.340255591054316</v>
          </cell>
          <cell r="AM149">
            <v>3538040</v>
          </cell>
          <cell r="AN149">
            <v>114.54786803509568</v>
          </cell>
          <cell r="AO149" t="str">
            <v>North Platte, NE</v>
          </cell>
          <cell r="AP149">
            <v>18749</v>
          </cell>
          <cell r="AQ149">
            <v>313</v>
          </cell>
          <cell r="AR149">
            <v>29.950479233226837</v>
          </cell>
          <cell r="AS149">
            <v>3306728</v>
          </cell>
          <cell r="AT149">
            <v>176.3682329724252</v>
          </cell>
          <cell r="AU149">
            <v>23177</v>
          </cell>
          <cell r="AV149">
            <v>313</v>
          </cell>
          <cell r="AW149">
            <v>37.023961661341851</v>
          </cell>
          <cell r="AX149">
            <v>3496588</v>
          </cell>
          <cell r="AY149">
            <v>150.86456400742114</v>
          </cell>
          <cell r="AZ149">
            <v>25239</v>
          </cell>
          <cell r="BA149">
            <v>313</v>
          </cell>
          <cell r="BB149">
            <v>40.31789137380192</v>
          </cell>
          <cell r="BC149">
            <v>3398448</v>
          </cell>
          <cell r="BD149">
            <v>134.65065969333176</v>
          </cell>
          <cell r="BE149" t="e">
            <v>#REF!</v>
          </cell>
          <cell r="BF149" t="e">
            <v>#REF!</v>
          </cell>
          <cell r="BG149" t="e">
            <v>#REF!</v>
          </cell>
          <cell r="BH149" t="e">
            <v>#REF!</v>
          </cell>
          <cell r="BI149" t="e">
            <v>#REF!</v>
          </cell>
          <cell r="BJ149" t="str">
            <v>LBF</v>
          </cell>
        </row>
        <row r="150">
          <cell r="D150" t="str">
            <v>Scottsbluff</v>
          </cell>
          <cell r="E150">
            <v>5417929</v>
          </cell>
          <cell r="F150" t="str">
            <v>Rate increases every January</v>
          </cell>
          <cell r="G150">
            <v>0.97</v>
          </cell>
          <cell r="H150">
            <v>5585493.8144329898</v>
          </cell>
          <cell r="I150" t="str">
            <v>SkyWest</v>
          </cell>
          <cell r="J150" t="str">
            <v>DOT-OST-2003-14535</v>
          </cell>
          <cell r="K150">
            <v>45292</v>
          </cell>
          <cell r="L150">
            <v>46387</v>
          </cell>
          <cell r="M150" t="str">
            <v>MM</v>
          </cell>
          <cell r="N150" t="str">
            <v>2023-12-18</v>
          </cell>
          <cell r="O150" t="str">
            <v>DEN</v>
          </cell>
          <cell r="P150" t="str">
            <v>CRJ-200</v>
          </cell>
          <cell r="Q150">
            <v>50</v>
          </cell>
          <cell r="R150">
            <v>2</v>
          </cell>
          <cell r="S150">
            <v>12</v>
          </cell>
          <cell r="T150" t="str">
            <v>T</v>
          </cell>
          <cell r="U150">
            <v>5875</v>
          </cell>
          <cell r="V150">
            <v>313</v>
          </cell>
          <cell r="W150">
            <v>9.3849840255591062</v>
          </cell>
          <cell r="X150">
            <v>1564931</v>
          </cell>
          <cell r="Y150">
            <v>266.37123404255317</v>
          </cell>
          <cell r="Z150">
            <v>7920</v>
          </cell>
          <cell r="AA150">
            <v>295.71428571428572</v>
          </cell>
          <cell r="AB150">
            <v>13.391304347826086</v>
          </cell>
          <cell r="AC150">
            <v>2006141</v>
          </cell>
          <cell r="AD150">
            <v>253.3006313131313</v>
          </cell>
          <cell r="AE150">
            <v>17269</v>
          </cell>
          <cell r="AF150">
            <v>207</v>
          </cell>
          <cell r="AG150">
            <v>41.712560386473427</v>
          </cell>
          <cell r="AH150">
            <v>2113960</v>
          </cell>
          <cell r="AI150">
            <v>122.41357345532457</v>
          </cell>
          <cell r="AJ150">
            <v>33064</v>
          </cell>
          <cell r="AK150">
            <v>313</v>
          </cell>
          <cell r="AL150">
            <v>52.81789137380192</v>
          </cell>
          <cell r="AM150">
            <v>3109068</v>
          </cell>
          <cell r="AN150">
            <v>94.031817082022741</v>
          </cell>
          <cell r="AO150" t="str">
            <v>Scottsbluff, NE</v>
          </cell>
          <cell r="AP150">
            <v>19924</v>
          </cell>
          <cell r="AQ150">
            <v>313</v>
          </cell>
          <cell r="AR150">
            <v>31.827476038338659</v>
          </cell>
          <cell r="AS150">
            <v>2906730</v>
          </cell>
          <cell r="AT150">
            <v>145.89088536438467</v>
          </cell>
          <cell r="AU150">
            <v>21055</v>
          </cell>
          <cell r="AV150">
            <v>313</v>
          </cell>
          <cell r="AW150">
            <v>33.634185303514379</v>
          </cell>
          <cell r="AX150">
            <v>3030560</v>
          </cell>
          <cell r="AY150">
            <v>143.93540726668249</v>
          </cell>
          <cell r="AZ150">
            <v>23926</v>
          </cell>
          <cell r="BA150">
            <v>313</v>
          </cell>
          <cell r="BB150">
            <v>38.220447284345049</v>
          </cell>
          <cell r="BC150">
            <v>2957240</v>
          </cell>
          <cell r="BD150">
            <v>123.59943158070718</v>
          </cell>
          <cell r="BE150" t="e">
            <v>#REF!</v>
          </cell>
          <cell r="BF150" t="e">
            <v>#REF!</v>
          </cell>
          <cell r="BG150" t="e">
            <v>#REF!</v>
          </cell>
          <cell r="BH150" t="e">
            <v>#REF!</v>
          </cell>
          <cell r="BI150" t="e">
            <v>#REF!</v>
          </cell>
          <cell r="BJ150" t="str">
            <v>BFF</v>
          </cell>
        </row>
        <row r="151">
          <cell r="D151" t="str">
            <v>Grand Island</v>
          </cell>
          <cell r="E151">
            <v>4997598</v>
          </cell>
          <cell r="F151" t="str">
            <v>Rate increaese July 1</v>
          </cell>
          <cell r="G151">
            <v>0.99</v>
          </cell>
          <cell r="H151">
            <v>5048078.7878787881</v>
          </cell>
          <cell r="I151" t="str">
            <v>SkyWest</v>
          </cell>
          <cell r="J151" t="str">
            <v>DOT-OST-2002-13983</v>
          </cell>
          <cell r="K151">
            <v>45839</v>
          </cell>
          <cell r="L151">
            <v>46568</v>
          </cell>
          <cell r="M151" t="str">
            <v>MR</v>
          </cell>
          <cell r="N151" t="str">
            <v>2025-3-14</v>
          </cell>
          <cell r="O151" t="str">
            <v>DFW</v>
          </cell>
          <cell r="P151" t="str">
            <v>CRJ-700/900</v>
          </cell>
          <cell r="Q151" t="str">
            <v>65/76</v>
          </cell>
          <cell r="R151">
            <v>2</v>
          </cell>
          <cell r="S151">
            <v>12</v>
          </cell>
          <cell r="T151" t="str">
            <v>T</v>
          </cell>
          <cell r="U151">
            <v>52633</v>
          </cell>
          <cell r="V151">
            <v>313</v>
          </cell>
          <cell r="W151">
            <v>84.07827476038338</v>
          </cell>
          <cell r="X151">
            <v>1277388</v>
          </cell>
          <cell r="Y151">
            <v>24.269716717648624</v>
          </cell>
          <cell r="Z151">
            <v>41022</v>
          </cell>
          <cell r="AA151">
            <v>313</v>
          </cell>
          <cell r="AB151">
            <v>65.530351437699679</v>
          </cell>
          <cell r="AC151">
            <v>1184045</v>
          </cell>
          <cell r="AD151">
            <v>28.863658524694067</v>
          </cell>
          <cell r="AE151">
            <v>62614</v>
          </cell>
          <cell r="AF151">
            <v>313</v>
          </cell>
          <cell r="AG151">
            <v>100.0223642172524</v>
          </cell>
          <cell r="AH151">
            <v>901108</v>
          </cell>
          <cell r="AI151">
            <v>14.391477944229726</v>
          </cell>
          <cell r="AJ151">
            <v>66695</v>
          </cell>
          <cell r="AK151">
            <v>313</v>
          </cell>
          <cell r="AL151">
            <v>106.54153354632588</v>
          </cell>
          <cell r="AM151">
            <v>782616</v>
          </cell>
          <cell r="AN151">
            <v>11.734252942499438</v>
          </cell>
          <cell r="AO151" t="str">
            <v>Grand Island, NE</v>
          </cell>
          <cell r="AP151">
            <v>37571</v>
          </cell>
          <cell r="AQ151">
            <v>313</v>
          </cell>
          <cell r="AR151">
            <v>60.017571884984022</v>
          </cell>
          <cell r="AS151">
            <v>368880</v>
          </cell>
          <cell r="AT151">
            <v>9.8182108541162059</v>
          </cell>
          <cell r="AU151">
            <v>52036</v>
          </cell>
          <cell r="AV151">
            <v>313</v>
          </cell>
          <cell r="AW151">
            <v>83.12460063897764</v>
          </cell>
          <cell r="AX151">
            <v>552388</v>
          </cell>
          <cell r="AY151">
            <v>10.615496963640556</v>
          </cell>
          <cell r="AZ151">
            <v>61846</v>
          </cell>
          <cell r="BA151">
            <v>313</v>
          </cell>
          <cell r="BB151">
            <v>98.795527156549525</v>
          </cell>
          <cell r="BC151">
            <v>881494</v>
          </cell>
          <cell r="BD151">
            <v>14.253047893153964</v>
          </cell>
          <cell r="BE151" t="e">
            <v>#REF!</v>
          </cell>
          <cell r="BF151" t="e">
            <v>#REF!</v>
          </cell>
          <cell r="BG151" t="e">
            <v>#REF!</v>
          </cell>
          <cell r="BH151" t="e">
            <v>#REF!</v>
          </cell>
          <cell r="BI151" t="e">
            <v>#REF!</v>
          </cell>
          <cell r="BJ151" t="str">
            <v>GRI</v>
          </cell>
        </row>
        <row r="152">
          <cell r="D152" t="str">
            <v>Kearney</v>
          </cell>
          <cell r="E152">
            <v>6306828</v>
          </cell>
          <cell r="F152" t="str">
            <v>Rate increases each Nov</v>
          </cell>
          <cell r="G152">
            <v>0.97</v>
          </cell>
          <cell r="H152">
            <v>6501884.5360824745</v>
          </cell>
          <cell r="I152" t="str">
            <v>SkyWest</v>
          </cell>
          <cell r="J152" t="str">
            <v>DOT-OST-1996-1715</v>
          </cell>
          <cell r="K152">
            <v>45597</v>
          </cell>
          <cell r="L152">
            <v>46691</v>
          </cell>
          <cell r="M152" t="str">
            <v>MM</v>
          </cell>
          <cell r="N152" t="str">
            <v>2024-8-7</v>
          </cell>
          <cell r="O152" t="str">
            <v>DEN</v>
          </cell>
          <cell r="P152" t="str">
            <v>CRJ-200</v>
          </cell>
          <cell r="Q152">
            <v>50</v>
          </cell>
          <cell r="R152">
            <v>2</v>
          </cell>
          <cell r="S152">
            <v>12</v>
          </cell>
          <cell r="T152" t="str">
            <v>T</v>
          </cell>
          <cell r="U152">
            <v>7735</v>
          </cell>
          <cell r="V152">
            <v>313</v>
          </cell>
          <cell r="W152">
            <v>12.356230031948881</v>
          </cell>
          <cell r="X152">
            <v>1643804</v>
          </cell>
          <cell r="Y152">
            <v>212.51506140917905</v>
          </cell>
          <cell r="Z152">
            <v>12094</v>
          </cell>
          <cell r="AA152">
            <v>295.71428571428572</v>
          </cell>
          <cell r="AB152">
            <v>20.448792270531399</v>
          </cell>
          <cell r="AC152">
            <v>3023013</v>
          </cell>
          <cell r="AD152">
            <v>249.95973209856126</v>
          </cell>
          <cell r="AE152">
            <v>1484</v>
          </cell>
          <cell r="AF152">
            <v>22</v>
          </cell>
          <cell r="AG152">
            <v>33.727272727272727</v>
          </cell>
          <cell r="AH152">
            <v>261435</v>
          </cell>
          <cell r="AI152">
            <v>176.16913746630729</v>
          </cell>
          <cell r="AJ152">
            <v>36300</v>
          </cell>
          <cell r="AK152">
            <v>313</v>
          </cell>
          <cell r="AL152">
            <v>57.987220447284344</v>
          </cell>
          <cell r="AM152">
            <v>3651075</v>
          </cell>
          <cell r="AN152">
            <v>100.5805785123967</v>
          </cell>
          <cell r="AO152" t="str">
            <v>Kearney, NE</v>
          </cell>
          <cell r="AP152">
            <v>31467</v>
          </cell>
          <cell r="AQ152">
            <v>313</v>
          </cell>
          <cell r="AR152">
            <v>50.266773162939295</v>
          </cell>
          <cell r="AS152">
            <v>3567037</v>
          </cell>
          <cell r="AT152">
            <v>113.35802586837004</v>
          </cell>
          <cell r="AU152">
            <v>39128</v>
          </cell>
          <cell r="AV152">
            <v>313</v>
          </cell>
          <cell r="AW152">
            <v>62.504792332268373</v>
          </cell>
          <cell r="AX152">
            <v>3772530</v>
          </cell>
          <cell r="AY152">
            <v>96.415099161725621</v>
          </cell>
          <cell r="AZ152">
            <v>52941</v>
          </cell>
          <cell r="BA152">
            <v>313</v>
          </cell>
          <cell r="BB152">
            <v>84.570287539936103</v>
          </cell>
          <cell r="BC152">
            <v>3909570</v>
          </cell>
          <cell r="BD152">
            <v>73.847679492264973</v>
          </cell>
          <cell r="BE152" t="e">
            <v>#REF!</v>
          </cell>
          <cell r="BF152" t="e">
            <v>#REF!</v>
          </cell>
          <cell r="BG152" t="e">
            <v>#REF!</v>
          </cell>
          <cell r="BH152" t="e">
            <v>#REF!</v>
          </cell>
          <cell r="BI152" t="e">
            <v>#REF!</v>
          </cell>
          <cell r="BJ152" t="str">
            <v>EAR</v>
          </cell>
        </row>
        <row r="153">
          <cell r="D153" t="str">
            <v>McCook</v>
          </cell>
          <cell r="E153">
            <v>3816780</v>
          </cell>
          <cell r="F153" t="str">
            <v>Rate increases every June</v>
          </cell>
          <cell r="G153">
            <v>0.97</v>
          </cell>
          <cell r="H153">
            <v>3934824.7422680412</v>
          </cell>
          <cell r="I153" t="str">
            <v>Key Lime Air</v>
          </cell>
          <cell r="J153" t="str">
            <v>DOT-OST-1997-3005</v>
          </cell>
          <cell r="K153">
            <v>45444</v>
          </cell>
          <cell r="L153">
            <v>46904</v>
          </cell>
          <cell r="M153" t="str">
            <v>SF</v>
          </cell>
          <cell r="N153" t="str">
            <v>2024-6-6</v>
          </cell>
          <cell r="O153" t="str">
            <v>DEN</v>
          </cell>
          <cell r="P153" t="str">
            <v>Metro 23</v>
          </cell>
          <cell r="Q153">
            <v>9</v>
          </cell>
          <cell r="R153">
            <v>2</v>
          </cell>
          <cell r="S153">
            <v>12</v>
          </cell>
          <cell r="T153" t="str">
            <v>S</v>
          </cell>
          <cell r="U153">
            <v>2076</v>
          </cell>
          <cell r="V153">
            <v>313</v>
          </cell>
          <cell r="W153">
            <v>3.3162939297124598</v>
          </cell>
          <cell r="X153">
            <v>1616134</v>
          </cell>
          <cell r="Y153">
            <v>778.4845857418112</v>
          </cell>
          <cell r="Z153">
            <v>4975</v>
          </cell>
          <cell r="AA153">
            <v>313</v>
          </cell>
          <cell r="AB153">
            <v>7.9472843450479234</v>
          </cell>
          <cell r="AC153">
            <v>2408781</v>
          </cell>
          <cell r="AD153">
            <v>484.17708542713569</v>
          </cell>
          <cell r="AE153">
            <v>4998</v>
          </cell>
          <cell r="AF153">
            <v>313</v>
          </cell>
          <cell r="AG153">
            <v>7.9840255591054312</v>
          </cell>
          <cell r="AH153">
            <v>2320044</v>
          </cell>
          <cell r="AI153">
            <v>464.19447779111647</v>
          </cell>
          <cell r="AJ153">
            <v>4188</v>
          </cell>
          <cell r="AK153">
            <v>313</v>
          </cell>
          <cell r="AL153">
            <v>6.6900958466453675</v>
          </cell>
          <cell r="AM153">
            <v>2359860</v>
          </cell>
          <cell r="AN153">
            <v>563.48137535816613</v>
          </cell>
          <cell r="AO153" t="str">
            <v>McCook, NE</v>
          </cell>
          <cell r="AP153">
            <v>3225</v>
          </cell>
          <cell r="AQ153">
            <v>313</v>
          </cell>
          <cell r="AR153">
            <v>5.1517571884984026</v>
          </cell>
          <cell r="AS153">
            <v>2553746</v>
          </cell>
          <cell r="AT153">
            <v>791.8592248062015</v>
          </cell>
          <cell r="AU153">
            <v>3720</v>
          </cell>
          <cell r="AV153">
            <v>313</v>
          </cell>
          <cell r="AW153">
            <v>5.9424920127795531</v>
          </cell>
          <cell r="AX153">
            <v>2354563</v>
          </cell>
          <cell r="AY153">
            <v>632.94704301075274</v>
          </cell>
          <cell r="AZ153">
            <v>3325</v>
          </cell>
          <cell r="BA153">
            <v>313</v>
          </cell>
          <cell r="BB153">
            <v>5.3115015974440896</v>
          </cell>
          <cell r="BC153">
            <v>2562912</v>
          </cell>
          <cell r="BD153">
            <v>770.80060150375937</v>
          </cell>
          <cell r="BE153" t="e">
            <v>#REF!</v>
          </cell>
          <cell r="BF153" t="e">
            <v>#REF!</v>
          </cell>
          <cell r="BG153" t="e">
            <v>#REF!</v>
          </cell>
          <cell r="BH153" t="e">
            <v>#REF!</v>
          </cell>
          <cell r="BI153" t="e">
            <v>#REF!</v>
          </cell>
          <cell r="BJ153" t="str">
            <v>MCK</v>
          </cell>
        </row>
        <row r="154">
          <cell r="D154" t="str">
            <v>Alliance</v>
          </cell>
          <cell r="E154">
            <v>4179971</v>
          </cell>
          <cell r="F154" t="str">
            <v>Rate increases each September</v>
          </cell>
          <cell r="G154">
            <v>0.98</v>
          </cell>
          <cell r="H154">
            <v>4265276.5306122452</v>
          </cell>
          <cell r="I154" t="str">
            <v>Key Lime Air</v>
          </cell>
          <cell r="J154" t="str">
            <v>DOT-OST-2000-8322</v>
          </cell>
          <cell r="K154">
            <v>45901</v>
          </cell>
          <cell r="L154">
            <v>47361</v>
          </cell>
          <cell r="M154" t="str">
            <v>MR</v>
          </cell>
          <cell r="N154" t="str">
            <v>2025-8-16</v>
          </cell>
          <cell r="O154" t="str">
            <v>DEN</v>
          </cell>
          <cell r="P154" t="str">
            <v>Metro 23</v>
          </cell>
          <cell r="Q154">
            <v>9</v>
          </cell>
          <cell r="R154">
            <v>2</v>
          </cell>
          <cell r="S154" t="str">
            <v>12/14</v>
          </cell>
          <cell r="T154" t="str">
            <v>T</v>
          </cell>
          <cell r="U154">
            <v>4010</v>
          </cell>
          <cell r="V154">
            <v>313</v>
          </cell>
          <cell r="W154">
            <v>6.4057507987220443</v>
          </cell>
          <cell r="X154">
            <v>2117500</v>
          </cell>
          <cell r="Y154">
            <v>528.05486284289282</v>
          </cell>
          <cell r="Z154">
            <v>4016</v>
          </cell>
          <cell r="AA154">
            <v>313</v>
          </cell>
          <cell r="AB154">
            <v>6.4153354632587858</v>
          </cell>
          <cell r="AC154">
            <v>2150813</v>
          </cell>
          <cell r="AD154">
            <v>535.56100597609566</v>
          </cell>
          <cell r="AE154">
            <v>5502</v>
          </cell>
          <cell r="AF154">
            <v>313</v>
          </cell>
          <cell r="AG154">
            <v>8.7891373801916934</v>
          </cell>
          <cell r="AH154">
            <v>2253490</v>
          </cell>
          <cell r="AI154">
            <v>409.57651762995272</v>
          </cell>
          <cell r="AJ154">
            <v>6583</v>
          </cell>
          <cell r="AK154">
            <v>313</v>
          </cell>
          <cell r="AL154">
            <v>10.515974440894569</v>
          </cell>
          <cell r="AM154">
            <v>2289729</v>
          </cell>
          <cell r="AN154">
            <v>347.82454807838371</v>
          </cell>
          <cell r="AO154" t="str">
            <v>Alliance, NE</v>
          </cell>
          <cell r="AP154">
            <v>3621</v>
          </cell>
          <cell r="AQ154">
            <v>313</v>
          </cell>
          <cell r="AR154">
            <v>5.7843450479233223</v>
          </cell>
          <cell r="AS154">
            <v>2350000</v>
          </cell>
          <cell r="AT154">
            <v>648.9919911626622</v>
          </cell>
          <cell r="AU154">
            <v>5632</v>
          </cell>
          <cell r="AV154">
            <v>313</v>
          </cell>
          <cell r="AW154">
            <v>8.9968051118210859</v>
          </cell>
          <cell r="AX154">
            <v>2371663</v>
          </cell>
          <cell r="AY154">
            <v>421.10493607954544</v>
          </cell>
          <cell r="AZ154">
            <v>8029</v>
          </cell>
          <cell r="BA154">
            <v>313</v>
          </cell>
          <cell r="BB154">
            <v>12.8258785942492</v>
          </cell>
          <cell r="BC154">
            <v>2459553</v>
          </cell>
          <cell r="BD154">
            <v>306.3336654626977</v>
          </cell>
          <cell r="BE154" t="e">
            <v>#REF!</v>
          </cell>
          <cell r="BF154" t="e">
            <v>#REF!</v>
          </cell>
          <cell r="BG154" t="e">
            <v>#REF!</v>
          </cell>
          <cell r="BH154" t="e">
            <v>#REF!</v>
          </cell>
          <cell r="BI154" t="e">
            <v>#REF!</v>
          </cell>
          <cell r="BJ154" t="str">
            <v>AIA</v>
          </cell>
        </row>
        <row r="155">
          <cell r="D155" t="str">
            <v>Chadron</v>
          </cell>
          <cell r="E155">
            <v>4185771</v>
          </cell>
          <cell r="F155" t="str">
            <v>Rate increases each September</v>
          </cell>
          <cell r="G155">
            <v>0.98</v>
          </cell>
          <cell r="H155">
            <v>4271194.8979591839</v>
          </cell>
          <cell r="I155" t="str">
            <v>Key Lime Air</v>
          </cell>
          <cell r="J155" t="str">
            <v>DOT-OST-2000-8322</v>
          </cell>
          <cell r="K155">
            <v>45901</v>
          </cell>
          <cell r="L155">
            <v>47361</v>
          </cell>
          <cell r="M155" t="str">
            <v>MR</v>
          </cell>
          <cell r="N155" t="str">
            <v>2025-7-7</v>
          </cell>
          <cell r="O155" t="str">
            <v>DEN</v>
          </cell>
          <cell r="P155" t="str">
            <v>Metro 23</v>
          </cell>
          <cell r="Q155">
            <v>9</v>
          </cell>
          <cell r="R155">
            <v>2</v>
          </cell>
          <cell r="S155">
            <v>12</v>
          </cell>
          <cell r="T155" t="str">
            <v>T</v>
          </cell>
          <cell r="U155">
            <v>8213</v>
          </cell>
          <cell r="V155">
            <v>313</v>
          </cell>
          <cell r="W155">
            <v>13.119808306709265</v>
          </cell>
          <cell r="X155">
            <v>2169234</v>
          </cell>
          <cell r="Y155">
            <v>264.12200170461466</v>
          </cell>
          <cell r="Z155">
            <v>10475</v>
          </cell>
          <cell r="AA155">
            <v>313</v>
          </cell>
          <cell r="AB155">
            <v>16.733226837060702</v>
          </cell>
          <cell r="AC155">
            <v>2098957</v>
          </cell>
          <cell r="AD155">
            <v>200.37775656324581</v>
          </cell>
          <cell r="AE155">
            <v>10661</v>
          </cell>
          <cell r="AF155">
            <v>313</v>
          </cell>
          <cell r="AG155">
            <v>17.030351437699679</v>
          </cell>
          <cell r="AH155">
            <v>2076539</v>
          </cell>
          <cell r="AI155">
            <v>194.77900759778632</v>
          </cell>
          <cell r="AJ155">
            <v>8708</v>
          </cell>
          <cell r="AK155">
            <v>313</v>
          </cell>
          <cell r="AL155">
            <v>13.910543130990416</v>
          </cell>
          <cell r="AM155">
            <v>2193418</v>
          </cell>
          <cell r="AN155">
            <v>251.88539274230592</v>
          </cell>
          <cell r="AO155" t="str">
            <v>Chadron, NE</v>
          </cell>
          <cell r="AP155">
            <v>5536</v>
          </cell>
          <cell r="AQ155">
            <v>313</v>
          </cell>
          <cell r="AR155">
            <v>8.8434504792332262</v>
          </cell>
          <cell r="AS155">
            <v>2526123</v>
          </cell>
          <cell r="AT155">
            <v>456.30834537572252</v>
          </cell>
          <cell r="AU155">
            <v>5355</v>
          </cell>
          <cell r="AV155">
            <v>313</v>
          </cell>
          <cell r="AW155">
            <v>8.5543130990415328</v>
          </cell>
          <cell r="AX155">
            <v>2365230</v>
          </cell>
          <cell r="AY155">
            <v>441.68627450980392</v>
          </cell>
          <cell r="AZ155">
            <v>6797</v>
          </cell>
          <cell r="BA155">
            <v>313</v>
          </cell>
          <cell r="BB155">
            <v>10.857827476038338</v>
          </cell>
          <cell r="BC155">
            <v>2796795</v>
          </cell>
          <cell r="BD155">
            <v>411.47491540385465</v>
          </cell>
          <cell r="BE155" t="e">
            <v>#REF!</v>
          </cell>
          <cell r="BF155" t="e">
            <v>#REF!</v>
          </cell>
          <cell r="BG155" t="e">
            <v>#REF!</v>
          </cell>
          <cell r="BH155" t="e">
            <v>#REF!</v>
          </cell>
          <cell r="BI155" t="e">
            <v>#REF!</v>
          </cell>
          <cell r="BJ155" t="str">
            <v>CDR</v>
          </cell>
        </row>
        <row r="156">
          <cell r="D156" t="str">
            <v>Lebanon</v>
          </cell>
          <cell r="E156">
            <v>6584164</v>
          </cell>
          <cell r="F156" t="str">
            <v>Rate increases every December</v>
          </cell>
          <cell r="G156">
            <v>0.97</v>
          </cell>
          <cell r="H156">
            <v>6787797.9381443299</v>
          </cell>
          <cell r="I156" t="str">
            <v>Cape Air</v>
          </cell>
          <cell r="J156" t="str">
            <v>DOT-OST-2003-14822</v>
          </cell>
          <cell r="K156">
            <v>44896</v>
          </cell>
          <cell r="L156">
            <v>46356</v>
          </cell>
          <cell r="M156" t="str">
            <v>MM</v>
          </cell>
          <cell r="N156" t="str">
            <v>2022-11-31</v>
          </cell>
          <cell r="O156" t="str">
            <v>BOS/HPN</v>
          </cell>
          <cell r="P156" t="str">
            <v>Tecnam P2012</v>
          </cell>
          <cell r="Q156">
            <v>9</v>
          </cell>
          <cell r="R156">
            <v>6</v>
          </cell>
          <cell r="S156">
            <v>42</v>
          </cell>
          <cell r="T156" t="str">
            <v>T</v>
          </cell>
          <cell r="U156">
            <v>19830</v>
          </cell>
          <cell r="V156">
            <v>313</v>
          </cell>
          <cell r="W156">
            <v>31.677316293929714</v>
          </cell>
          <cell r="X156">
            <v>3104143</v>
          </cell>
          <cell r="Y156">
            <v>156.53772062531519</v>
          </cell>
          <cell r="Z156">
            <v>19665</v>
          </cell>
          <cell r="AA156">
            <v>313</v>
          </cell>
          <cell r="AB156">
            <v>31.41373801916933</v>
          </cell>
          <cell r="AC156">
            <v>3180962</v>
          </cell>
          <cell r="AD156">
            <v>161.75753877447241</v>
          </cell>
          <cell r="AE156">
            <v>19677</v>
          </cell>
          <cell r="AF156">
            <v>313</v>
          </cell>
          <cell r="AG156">
            <v>31.432907348242811</v>
          </cell>
          <cell r="AH156">
            <v>3286604</v>
          </cell>
          <cell r="AI156">
            <v>167.02769731158205</v>
          </cell>
          <cell r="AJ156">
            <v>19567</v>
          </cell>
          <cell r="AK156">
            <v>313</v>
          </cell>
          <cell r="AL156">
            <v>31.257188498402556</v>
          </cell>
          <cell r="AM156">
            <v>3654082</v>
          </cell>
          <cell r="AN156">
            <v>186.74717636837534</v>
          </cell>
          <cell r="AO156" t="str">
            <v>Lebanon-Hanover, NH</v>
          </cell>
          <cell r="AP156">
            <v>11065</v>
          </cell>
          <cell r="AQ156">
            <v>313</v>
          </cell>
          <cell r="AR156">
            <v>17.675718849840255</v>
          </cell>
          <cell r="AS156">
            <v>3687341</v>
          </cell>
          <cell r="AT156">
            <v>333.24365115228198</v>
          </cell>
          <cell r="AU156">
            <v>11641</v>
          </cell>
          <cell r="AV156">
            <v>313</v>
          </cell>
          <cell r="AW156">
            <v>18.595846645367413</v>
          </cell>
          <cell r="AX156">
            <v>3865959</v>
          </cell>
          <cell r="AY156">
            <v>332.09853105403317</v>
          </cell>
          <cell r="AZ156">
            <v>18223</v>
          </cell>
          <cell r="BA156">
            <v>313</v>
          </cell>
          <cell r="BB156">
            <v>29.110223642172524</v>
          </cell>
          <cell r="BC156">
            <v>3967529</v>
          </cell>
          <cell r="BD156">
            <v>217.72095703232179</v>
          </cell>
          <cell r="BE156" t="e">
            <v>#REF!</v>
          </cell>
          <cell r="BF156" t="e">
            <v>#REF!</v>
          </cell>
          <cell r="BG156" t="e">
            <v>#REF!</v>
          </cell>
          <cell r="BH156" t="e">
            <v>#REF!</v>
          </cell>
          <cell r="BI156" t="e">
            <v>#REF!</v>
          </cell>
          <cell r="BJ156" t="str">
            <v>LEB</v>
          </cell>
        </row>
        <row r="157">
          <cell r="D157" t="str">
            <v>Silver City</v>
          </cell>
          <cell r="E157">
            <v>7485752</v>
          </cell>
          <cell r="F157" t="str">
            <v>Rate increases each February</v>
          </cell>
          <cell r="G157">
            <v>0.98</v>
          </cell>
          <cell r="H157">
            <v>7638522.448979592</v>
          </cell>
          <cell r="I157" t="str">
            <v>Advanced Air</v>
          </cell>
          <cell r="J157" t="str">
            <v>DOT-OST-1996-1903</v>
          </cell>
          <cell r="K157">
            <v>45689</v>
          </cell>
          <cell r="L157">
            <v>47149</v>
          </cell>
          <cell r="M157" t="str">
            <v>SF</v>
          </cell>
          <cell r="N157" t="str">
            <v>2025-3-1</v>
          </cell>
          <cell r="O157" t="str">
            <v>ABQ/PHX</v>
          </cell>
          <cell r="P157" t="str">
            <v>King Air</v>
          </cell>
          <cell r="Q157">
            <v>9</v>
          </cell>
          <cell r="R157">
            <v>4</v>
          </cell>
          <cell r="S157">
            <v>24</v>
          </cell>
          <cell r="T157" t="str">
            <v>T</v>
          </cell>
          <cell r="U157">
            <v>10099</v>
          </cell>
          <cell r="V157">
            <v>313</v>
          </cell>
          <cell r="W157">
            <v>16.13258785942492</v>
          </cell>
          <cell r="X157">
            <v>3412480</v>
          </cell>
          <cell r="Y157">
            <v>337.90276264976728</v>
          </cell>
          <cell r="Z157">
            <v>10971</v>
          </cell>
          <cell r="AA157">
            <v>313</v>
          </cell>
          <cell r="AB157">
            <v>17.525559105431309</v>
          </cell>
          <cell r="AC157">
            <v>3334918</v>
          </cell>
          <cell r="AD157">
            <v>303.97575426123416</v>
          </cell>
          <cell r="AE157">
            <v>11427</v>
          </cell>
          <cell r="AF157">
            <v>313</v>
          </cell>
          <cell r="AG157">
            <v>18.253993610223642</v>
          </cell>
          <cell r="AH157">
            <v>3324894</v>
          </cell>
          <cell r="AI157">
            <v>290.96823313205567</v>
          </cell>
          <cell r="AJ157">
            <v>11597</v>
          </cell>
          <cell r="AK157">
            <v>313</v>
          </cell>
          <cell r="AL157">
            <v>18.525559105431309</v>
          </cell>
          <cell r="AM157">
            <v>3480597</v>
          </cell>
          <cell r="AN157">
            <v>300.12908510821762</v>
          </cell>
          <cell r="AO157" t="str">
            <v>Silver City/Hurley, NM</v>
          </cell>
          <cell r="AP157">
            <v>7204</v>
          </cell>
          <cell r="AQ157">
            <v>313</v>
          </cell>
          <cell r="AR157">
            <v>11.507987220447284</v>
          </cell>
          <cell r="AS157">
            <v>3542648</v>
          </cell>
          <cell r="AT157">
            <v>491.7612437534703</v>
          </cell>
          <cell r="AU157">
            <v>7412</v>
          </cell>
          <cell r="AV157">
            <v>313</v>
          </cell>
          <cell r="AW157">
            <v>11.840255591054314</v>
          </cell>
          <cell r="AX157">
            <v>4159486</v>
          </cell>
          <cell r="AY157">
            <v>561.1826767404209</v>
          </cell>
          <cell r="AZ157">
            <v>12308</v>
          </cell>
          <cell r="BA157">
            <v>313</v>
          </cell>
          <cell r="BB157">
            <v>19.661341853035143</v>
          </cell>
          <cell r="BC157">
            <v>4639426</v>
          </cell>
          <cell r="BD157">
            <v>376.94393890152747</v>
          </cell>
          <cell r="BE157" t="e">
            <v>#REF!</v>
          </cell>
          <cell r="BF157" t="e">
            <v>#REF!</v>
          </cell>
          <cell r="BG157" t="e">
            <v>#REF!</v>
          </cell>
          <cell r="BH157" t="e">
            <v>#REF!</v>
          </cell>
          <cell r="BI157" t="e">
            <v>#REF!</v>
          </cell>
          <cell r="BJ157" t="str">
            <v>SVC</v>
          </cell>
        </row>
        <row r="158">
          <cell r="D158" t="str">
            <v>Carlsbad</v>
          </cell>
          <cell r="E158">
            <v>5814921</v>
          </cell>
          <cell r="F158" t="str">
            <v>Rate increases each March</v>
          </cell>
          <cell r="G158">
            <v>0.97</v>
          </cell>
          <cell r="H158">
            <v>5994763.9175257729</v>
          </cell>
          <cell r="I158" t="str">
            <v>Contour</v>
          </cell>
          <cell r="J158" t="str">
            <v>DOT-OST-2002-12802</v>
          </cell>
          <cell r="K158">
            <v>46082</v>
          </cell>
          <cell r="L158">
            <v>47542</v>
          </cell>
          <cell r="M158" t="str">
            <v>MR</v>
          </cell>
          <cell r="N158" t="str">
            <v>2025-11-14</v>
          </cell>
          <cell r="O158" t="str">
            <v>ABQ/DFW</v>
          </cell>
          <cell r="P158" t="str">
            <v>ERJ145</v>
          </cell>
          <cell r="Q158">
            <v>30</v>
          </cell>
          <cell r="R158">
            <v>2</v>
          </cell>
          <cell r="S158">
            <v>12</v>
          </cell>
          <cell r="T158" t="str">
            <v>T</v>
          </cell>
          <cell r="U158">
            <v>5752</v>
          </cell>
          <cell r="V158">
            <v>313</v>
          </cell>
          <cell r="W158">
            <v>9.1884984025559113</v>
          </cell>
          <cell r="X158">
            <v>2469663</v>
          </cell>
          <cell r="Y158">
            <v>429.35726703755216</v>
          </cell>
          <cell r="Z158">
            <v>6951</v>
          </cell>
          <cell r="AA158">
            <v>313</v>
          </cell>
          <cell r="AB158">
            <v>11.103833865814696</v>
          </cell>
          <cell r="AC158">
            <v>2433354</v>
          </cell>
          <cell r="AD158">
            <v>350.07250755287009</v>
          </cell>
          <cell r="AE158">
            <v>9818</v>
          </cell>
          <cell r="AF158">
            <v>313</v>
          </cell>
          <cell r="AG158">
            <v>15.68370607028754</v>
          </cell>
          <cell r="AH158">
            <v>2965645</v>
          </cell>
          <cell r="AI158">
            <v>302.06202892646161</v>
          </cell>
          <cell r="AJ158">
            <v>9929</v>
          </cell>
          <cell r="AK158">
            <v>313</v>
          </cell>
          <cell r="AL158">
            <v>15.861022364217252</v>
          </cell>
          <cell r="AM158">
            <v>2941935</v>
          </cell>
          <cell r="AN158">
            <v>296.29721019236581</v>
          </cell>
          <cell r="AO158" t="str">
            <v>Carlsbad, NM</v>
          </cell>
          <cell r="AP158">
            <v>7258</v>
          </cell>
          <cell r="AQ158">
            <v>313</v>
          </cell>
          <cell r="AR158">
            <v>11.594249201277956</v>
          </cell>
          <cell r="AS158">
            <v>2899815</v>
          </cell>
          <cell r="AT158">
            <v>399.53361807660514</v>
          </cell>
          <cell r="AU158">
            <v>7264</v>
          </cell>
          <cell r="AV158">
            <v>313</v>
          </cell>
          <cell r="AW158">
            <v>11.603833865814696</v>
          </cell>
          <cell r="AX158">
            <v>3021562</v>
          </cell>
          <cell r="AY158">
            <v>415.9639317180617</v>
          </cell>
          <cell r="AZ158">
            <v>10645</v>
          </cell>
          <cell r="BA158">
            <v>313</v>
          </cell>
          <cell r="BB158">
            <v>17.004792332268369</v>
          </cell>
          <cell r="BC158">
            <v>3478905</v>
          </cell>
          <cell r="BD158">
            <v>326.81117895725691</v>
          </cell>
          <cell r="BE158" t="e">
            <v>#REF!</v>
          </cell>
          <cell r="BF158" t="e">
            <v>#REF!</v>
          </cell>
          <cell r="BG158" t="e">
            <v>#REF!</v>
          </cell>
          <cell r="BH158" t="e">
            <v>#REF!</v>
          </cell>
          <cell r="BI158" t="e">
            <v>#REF!</v>
          </cell>
          <cell r="BJ158" t="str">
            <v>CNM</v>
          </cell>
        </row>
        <row r="159">
          <cell r="D159" t="str">
            <v>Clovis</v>
          </cell>
          <cell r="E159">
            <v>4960369</v>
          </cell>
          <cell r="F159" t="str">
            <v>Rate increases every May 1</v>
          </cell>
          <cell r="G159">
            <v>0.98</v>
          </cell>
          <cell r="H159">
            <v>5061601.0204081638</v>
          </cell>
          <cell r="I159" t="str">
            <v>Key Lime Air</v>
          </cell>
          <cell r="J159" t="str">
            <v>DOT-OST-1996-1902</v>
          </cell>
          <cell r="K159">
            <v>46143</v>
          </cell>
          <cell r="L159">
            <v>47603</v>
          </cell>
          <cell r="M159" t="str">
            <v>SF</v>
          </cell>
          <cell r="N159" t="str">
            <v>2026-5-6</v>
          </cell>
          <cell r="O159" t="str">
            <v>DFW/DEN</v>
          </cell>
          <cell r="P159" t="str">
            <v>D328 jet/ERJ-145</v>
          </cell>
          <cell r="Q159" t="str">
            <v>30-50</v>
          </cell>
          <cell r="R159">
            <v>2</v>
          </cell>
          <cell r="S159">
            <v>12</v>
          </cell>
          <cell r="T159" t="str">
            <v>T</v>
          </cell>
          <cell r="U159">
            <v>9098</v>
          </cell>
          <cell r="V159">
            <v>313</v>
          </cell>
          <cell r="W159">
            <v>14.533546325878595</v>
          </cell>
          <cell r="X159">
            <v>3240470</v>
          </cell>
          <cell r="Y159">
            <v>356.17388437019127</v>
          </cell>
          <cell r="Z159">
            <v>10084</v>
          </cell>
          <cell r="AA159">
            <v>313</v>
          </cell>
          <cell r="AB159">
            <v>16.108626198083066</v>
          </cell>
          <cell r="AC159">
            <v>3218425</v>
          </cell>
          <cell r="AD159">
            <v>319.16154303847679</v>
          </cell>
          <cell r="AE159">
            <v>9706</v>
          </cell>
          <cell r="AF159">
            <v>313</v>
          </cell>
          <cell r="AG159">
            <v>15.504792332268371</v>
          </cell>
          <cell r="AH159">
            <v>3250063</v>
          </cell>
          <cell r="AI159">
            <v>334.85091695858233</v>
          </cell>
          <cell r="AJ159">
            <v>9718</v>
          </cell>
          <cell r="AK159">
            <v>313</v>
          </cell>
          <cell r="AL159">
            <v>15.523961661341852</v>
          </cell>
          <cell r="AM159">
            <v>3559390</v>
          </cell>
          <cell r="AN159">
            <v>366.26775056596006</v>
          </cell>
          <cell r="AO159" t="str">
            <v>Clovis, NM</v>
          </cell>
          <cell r="AP159">
            <v>6921</v>
          </cell>
          <cell r="AQ159">
            <v>313</v>
          </cell>
          <cell r="AR159">
            <v>11.05591054313099</v>
          </cell>
          <cell r="AS159">
            <v>3717527</v>
          </cell>
          <cell r="AT159">
            <v>537.13726340124265</v>
          </cell>
          <cell r="AU159">
            <v>10718</v>
          </cell>
          <cell r="AV159">
            <v>313</v>
          </cell>
          <cell r="AW159">
            <v>17.121405750798722</v>
          </cell>
          <cell r="AX159">
            <v>4438698</v>
          </cell>
          <cell r="AY159">
            <v>414.13491323008026</v>
          </cell>
          <cell r="AZ159">
            <v>24601</v>
          </cell>
          <cell r="BA159">
            <v>313</v>
          </cell>
          <cell r="BB159">
            <v>39.298722044728436</v>
          </cell>
          <cell r="BC159">
            <v>4654502</v>
          </cell>
          <cell r="BD159">
            <v>189.19970732897036</v>
          </cell>
          <cell r="BE159" t="e">
            <v>#REF!</v>
          </cell>
          <cell r="BF159" t="e">
            <v>#REF!</v>
          </cell>
          <cell r="BG159" t="e">
            <v>#REF!</v>
          </cell>
          <cell r="BH159" t="e">
            <v>#REF!</v>
          </cell>
          <cell r="BI159" t="e">
            <v>#REF!</v>
          </cell>
          <cell r="BJ159" t="str">
            <v>CVN</v>
          </cell>
        </row>
        <row r="160">
          <cell r="D160" t="str">
            <v>Ogdensburg</v>
          </cell>
          <cell r="E160">
            <v>8860318</v>
          </cell>
          <cell r="F160" t="str">
            <v>Rate increases Oct. 1, 2025; ASP 2025-6-13</v>
          </cell>
          <cell r="G160">
            <v>0.99</v>
          </cell>
          <cell r="H160">
            <v>8949816.1616161615</v>
          </cell>
          <cell r="I160" t="str">
            <v>Breeze</v>
          </cell>
          <cell r="J160" t="str">
            <v>DOT-OST-1997-2842</v>
          </cell>
          <cell r="K160">
            <v>45566</v>
          </cell>
          <cell r="L160">
            <v>46295</v>
          </cell>
          <cell r="M160" t="str">
            <v>MM</v>
          </cell>
          <cell r="N160" t="str">
            <v>2024-9-12</v>
          </cell>
          <cell r="O160" t="str">
            <v>IAD/RDU</v>
          </cell>
          <cell r="P160" t="str">
            <v>Airbus A220</v>
          </cell>
          <cell r="Q160">
            <v>137</v>
          </cell>
          <cell r="R160">
            <v>1</v>
          </cell>
          <cell r="S160">
            <v>7</v>
          </cell>
          <cell r="T160" t="str">
            <v>T</v>
          </cell>
          <cell r="U160">
            <v>8233</v>
          </cell>
          <cell r="V160">
            <v>313</v>
          </cell>
          <cell r="W160">
            <v>13.151757188498403</v>
          </cell>
          <cell r="X160">
            <v>2266928</v>
          </cell>
          <cell r="Y160">
            <v>275.34653224826917</v>
          </cell>
          <cell r="Z160">
            <v>11179</v>
          </cell>
          <cell r="AA160">
            <v>313</v>
          </cell>
          <cell r="AB160">
            <v>17.857827476038338</v>
          </cell>
          <cell r="AC160">
            <v>2548207</v>
          </cell>
          <cell r="AD160">
            <v>227.94588066911172</v>
          </cell>
          <cell r="AE160">
            <v>11757</v>
          </cell>
          <cell r="AF160">
            <v>313</v>
          </cell>
          <cell r="AG160">
            <v>18.78115015974441</v>
          </cell>
          <cell r="AH160">
            <v>2690825</v>
          </cell>
          <cell r="AI160">
            <v>228.8700348728417</v>
          </cell>
          <cell r="AJ160">
            <v>19161</v>
          </cell>
          <cell r="AK160">
            <v>313</v>
          </cell>
          <cell r="AL160">
            <v>30.608626198083066</v>
          </cell>
          <cell r="AM160">
            <v>2835619</v>
          </cell>
          <cell r="AN160">
            <v>147.98909242732634</v>
          </cell>
          <cell r="AO160" t="str">
            <v>Ogdensburg, NY</v>
          </cell>
          <cell r="AP160">
            <v>14819</v>
          </cell>
          <cell r="AQ160">
            <v>313</v>
          </cell>
          <cell r="AR160">
            <v>23.672523961661341</v>
          </cell>
          <cell r="AS160">
            <v>2780568</v>
          </cell>
          <cell r="AT160">
            <v>187.6353330184223</v>
          </cell>
          <cell r="AU160">
            <v>16976</v>
          </cell>
          <cell r="AV160">
            <v>313</v>
          </cell>
          <cell r="AW160">
            <v>27.118210862619808</v>
          </cell>
          <cell r="AX160">
            <v>4102516</v>
          </cell>
          <cell r="AY160">
            <v>241.66564561734214</v>
          </cell>
          <cell r="AZ160">
            <v>19087</v>
          </cell>
          <cell r="BA160">
            <v>313</v>
          </cell>
          <cell r="BB160">
            <v>30.490415335463258</v>
          </cell>
          <cell r="BC160">
            <v>5067622</v>
          </cell>
          <cell r="BD160">
            <v>265.50123120448472</v>
          </cell>
          <cell r="BE160" t="e">
            <v>#REF!</v>
          </cell>
          <cell r="BF160" t="e">
            <v>#REF!</v>
          </cell>
          <cell r="BG160" t="e">
            <v>#REF!</v>
          </cell>
          <cell r="BH160">
            <v>4412780</v>
          </cell>
          <cell r="BI160" t="e">
            <v>#REF!</v>
          </cell>
          <cell r="BJ160" t="str">
            <v>OGS</v>
          </cell>
        </row>
        <row r="161">
          <cell r="D161" t="str">
            <v>Plattsburgh</v>
          </cell>
          <cell r="E161">
            <v>7188165</v>
          </cell>
          <cell r="F161" t="str">
            <v>Annual subsidy increases each Oct.</v>
          </cell>
          <cell r="G161">
            <v>1</v>
          </cell>
          <cell r="H161">
            <v>7188165</v>
          </cell>
          <cell r="I161" t="str">
            <v>AEAS/Contour**</v>
          </cell>
          <cell r="J161" t="str">
            <v>DOT-OST-2003-14783</v>
          </cell>
          <cell r="K161">
            <v>45566</v>
          </cell>
          <cell r="L161">
            <v>46660</v>
          </cell>
          <cell r="M161" t="str">
            <v>MM</v>
          </cell>
          <cell r="N161" t="str">
            <v>2024-8-21</v>
          </cell>
          <cell r="O161" t="str">
            <v>PHL</v>
          </cell>
          <cell r="P161" t="str">
            <v>ERJ-135</v>
          </cell>
          <cell r="Q161">
            <v>30</v>
          </cell>
          <cell r="R161">
            <v>2</v>
          </cell>
          <cell r="S161" t="str">
            <v>12 AEAS</v>
          </cell>
          <cell r="T161" t="str">
            <v>T</v>
          </cell>
          <cell r="U161">
            <v>13504</v>
          </cell>
          <cell r="V161">
            <v>313</v>
          </cell>
          <cell r="W161">
            <v>21.571884984025559</v>
          </cell>
          <cell r="X161">
            <v>2857971</v>
          </cell>
          <cell r="Y161">
            <v>211.63884774881515</v>
          </cell>
          <cell r="Z161">
            <v>15376</v>
          </cell>
          <cell r="AA161">
            <v>313</v>
          </cell>
          <cell r="AB161">
            <v>24.562300319488816</v>
          </cell>
          <cell r="AC161">
            <v>2901855</v>
          </cell>
          <cell r="AD161">
            <v>188.72626170655568</v>
          </cell>
          <cell r="AE161">
            <v>12624</v>
          </cell>
          <cell r="AF161">
            <v>243</v>
          </cell>
          <cell r="AG161">
            <v>25.97530864197531</v>
          </cell>
          <cell r="AH161">
            <v>2349316</v>
          </cell>
          <cell r="AI161">
            <v>186.09917617237008</v>
          </cell>
          <cell r="AJ161">
            <v>36485</v>
          </cell>
          <cell r="AK161">
            <v>313</v>
          </cell>
          <cell r="AL161">
            <v>58.282747603833869</v>
          </cell>
          <cell r="AM161">
            <v>3385596</v>
          </cell>
          <cell r="AN161">
            <v>92.794189392901188</v>
          </cell>
          <cell r="AO161" t="str">
            <v>Plattsburgh, NY</v>
          </cell>
          <cell r="AP161">
            <v>21181</v>
          </cell>
          <cell r="AQ161">
            <v>313</v>
          </cell>
          <cell r="AR161">
            <v>33.835463258785943</v>
          </cell>
          <cell r="AS161">
            <v>3217837</v>
          </cell>
          <cell r="AT161">
            <v>151.92091969217694</v>
          </cell>
          <cell r="AU161">
            <v>19465</v>
          </cell>
          <cell r="AV161">
            <v>313</v>
          </cell>
          <cell r="AW161">
            <v>31.094249201277954</v>
          </cell>
          <cell r="AX161">
            <v>3402826</v>
          </cell>
          <cell r="AY161">
            <v>174.81767274595427</v>
          </cell>
          <cell r="AZ161">
            <v>27810</v>
          </cell>
          <cell r="BA161">
            <v>313</v>
          </cell>
          <cell r="BB161">
            <v>44.424920127795524</v>
          </cell>
          <cell r="BC161">
            <v>3737793</v>
          </cell>
          <cell r="BD161">
            <v>134.40463861920173</v>
          </cell>
          <cell r="BE161" t="e">
            <v>#REF!</v>
          </cell>
          <cell r="BF161" t="e">
            <v>#REF!</v>
          </cell>
          <cell r="BG161" t="e">
            <v>#REF!</v>
          </cell>
          <cell r="BH161" t="e">
            <v>#REF!</v>
          </cell>
          <cell r="BI161" t="e">
            <v>#REF!</v>
          </cell>
          <cell r="BJ161" t="str">
            <v>PBG</v>
          </cell>
        </row>
        <row r="162">
          <cell r="D162" t="str">
            <v>Watertown (NY)</v>
          </cell>
          <cell r="E162">
            <v>4370897</v>
          </cell>
          <cell r="F162" t="str">
            <v>Rate increases each February</v>
          </cell>
          <cell r="G162">
            <v>0.99</v>
          </cell>
          <cell r="H162">
            <v>4415047.4747474752</v>
          </cell>
          <cell r="I162" t="str">
            <v xml:space="preserve">American  </v>
          </cell>
          <cell r="J162" t="str">
            <v>DOT-OST-2013-0188</v>
          </cell>
          <cell r="K162">
            <v>46054</v>
          </cell>
          <cell r="L162">
            <v>46783</v>
          </cell>
          <cell r="M162" t="str">
            <v>MM</v>
          </cell>
          <cell r="N162" t="str">
            <v>2025-9-22</v>
          </cell>
          <cell r="O162" t="str">
            <v>PHL</v>
          </cell>
          <cell r="P162" t="str">
            <v>ERJ-145</v>
          </cell>
          <cell r="Q162">
            <v>50</v>
          </cell>
          <cell r="R162">
            <v>2</v>
          </cell>
          <cell r="S162">
            <v>12</v>
          </cell>
          <cell r="T162" t="str">
            <v>T</v>
          </cell>
          <cell r="U162">
            <v>33294</v>
          </cell>
          <cell r="V162">
            <v>313</v>
          </cell>
          <cell r="W162">
            <v>53.185303514376997</v>
          </cell>
          <cell r="X162">
            <v>2314505</v>
          </cell>
          <cell r="Y162">
            <v>69.517180272721816</v>
          </cell>
          <cell r="Z162">
            <v>27257</v>
          </cell>
          <cell r="AA162">
            <v>313</v>
          </cell>
          <cell r="AB162">
            <v>43.54153354632588</v>
          </cell>
          <cell r="AC162">
            <v>2034790</v>
          </cell>
          <cell r="AD162">
            <v>74.652015995890963</v>
          </cell>
          <cell r="AE162">
            <v>42214</v>
          </cell>
          <cell r="AF162">
            <v>313</v>
          </cell>
          <cell r="AG162">
            <v>67.434504792332262</v>
          </cell>
          <cell r="AH162">
            <v>3451543</v>
          </cell>
          <cell r="AI162">
            <v>81.762993319751743</v>
          </cell>
          <cell r="AJ162">
            <v>44872</v>
          </cell>
          <cell r="AK162">
            <v>313</v>
          </cell>
          <cell r="AL162">
            <v>71.680511182108631</v>
          </cell>
          <cell r="AM162">
            <v>3997502</v>
          </cell>
          <cell r="AN162">
            <v>89.086780174719195</v>
          </cell>
          <cell r="AO162" t="str">
            <v>Watertown, NY</v>
          </cell>
          <cell r="AP162">
            <v>29228</v>
          </cell>
          <cell r="AQ162">
            <v>313</v>
          </cell>
          <cell r="AR162">
            <v>46.69009584664537</v>
          </cell>
          <cell r="AS162">
            <v>3570003</v>
          </cell>
          <cell r="AT162">
            <v>122.14325304502532</v>
          </cell>
          <cell r="AU162">
            <v>21721</v>
          </cell>
          <cell r="AV162">
            <v>313</v>
          </cell>
          <cell r="AW162">
            <v>34.698083067092654</v>
          </cell>
          <cell r="AX162">
            <v>3602412</v>
          </cell>
          <cell r="AY162">
            <v>165.84927029142304</v>
          </cell>
          <cell r="AZ162">
            <v>42915</v>
          </cell>
          <cell r="BA162">
            <v>313</v>
          </cell>
          <cell r="BB162">
            <v>68.554313099041536</v>
          </cell>
          <cell r="BC162">
            <v>4233999</v>
          </cell>
          <cell r="BD162">
            <v>98.660118839566579</v>
          </cell>
          <cell r="BE162" t="e">
            <v>#REF!</v>
          </cell>
          <cell r="BF162" t="e">
            <v>#REF!</v>
          </cell>
          <cell r="BG162" t="e">
            <v>#REF!</v>
          </cell>
          <cell r="BH162" t="e">
            <v>#REF!</v>
          </cell>
          <cell r="BI162" t="e">
            <v>#REF!</v>
          </cell>
          <cell r="BJ162" t="str">
            <v>ART</v>
          </cell>
        </row>
        <row r="163">
          <cell r="D163" t="str">
            <v>Saranac Lake</v>
          </cell>
          <cell r="E163">
            <v>4496758</v>
          </cell>
          <cell r="F163" t="str">
            <v>Rate increases every Mar. 1</v>
          </cell>
          <cell r="G163">
            <v>0.97</v>
          </cell>
          <cell r="H163">
            <v>4635832.989690722</v>
          </cell>
          <cell r="I163" t="str">
            <v>Cape Air</v>
          </cell>
          <cell r="J163" t="str">
            <v xml:space="preserve">DOT-OST-2000-8025 </v>
          </cell>
          <cell r="K163">
            <v>46082</v>
          </cell>
          <cell r="L163">
            <v>46812</v>
          </cell>
          <cell r="M163" t="str">
            <v>MM</v>
          </cell>
          <cell r="N163" t="str">
            <v>2026-2-11</v>
          </cell>
          <cell r="O163" t="str">
            <v>BOS/JFK</v>
          </cell>
          <cell r="P163" t="str">
            <v>Tecnam P2012/Cessna 402</v>
          </cell>
          <cell r="Q163">
            <v>9</v>
          </cell>
          <cell r="R163">
            <v>3</v>
          </cell>
          <cell r="S163">
            <v>21</v>
          </cell>
          <cell r="T163" t="str">
            <v>T</v>
          </cell>
          <cell r="U163">
            <v>9547</v>
          </cell>
          <cell r="V163">
            <v>313</v>
          </cell>
          <cell r="W163">
            <v>15.250798722044728</v>
          </cell>
          <cell r="X163">
            <v>1835962</v>
          </cell>
          <cell r="Y163">
            <v>192.30774065151357</v>
          </cell>
          <cell r="Z163">
            <v>9691</v>
          </cell>
          <cell r="AA163">
            <v>313</v>
          </cell>
          <cell r="AB163">
            <v>15.480830670926517</v>
          </cell>
          <cell r="AC163">
            <v>1821690</v>
          </cell>
          <cell r="AD163">
            <v>187.97750490145495</v>
          </cell>
          <cell r="AE163">
            <v>9971</v>
          </cell>
          <cell r="AF163">
            <v>313</v>
          </cell>
          <cell r="AG163">
            <v>15.928115015974441</v>
          </cell>
          <cell r="AH163">
            <v>1997355</v>
          </cell>
          <cell r="AI163">
            <v>200.3164176110721</v>
          </cell>
          <cell r="AJ163">
            <v>9694</v>
          </cell>
          <cell r="AK163">
            <v>313</v>
          </cell>
          <cell r="AL163">
            <v>15.485623003194888</v>
          </cell>
          <cell r="AM163">
            <v>2107987</v>
          </cell>
          <cell r="AN163">
            <v>217.45275428099856</v>
          </cell>
          <cell r="AO163" t="str">
            <v>Saranac Lake/Lake Placid, NY</v>
          </cell>
          <cell r="AP163">
            <v>4501</v>
          </cell>
          <cell r="AQ163">
            <v>313</v>
          </cell>
          <cell r="AR163">
            <v>7.1900958466453675</v>
          </cell>
          <cell r="AS163">
            <v>2211344</v>
          </cell>
          <cell r="AT163">
            <v>491.3005998666963</v>
          </cell>
          <cell r="AU163">
            <v>6193</v>
          </cell>
          <cell r="AV163">
            <v>313</v>
          </cell>
          <cell r="AW163">
            <v>9.8929712460063897</v>
          </cell>
          <cell r="AX163">
            <v>2260565</v>
          </cell>
          <cell r="AY163">
            <v>365.01937671564667</v>
          </cell>
          <cell r="AZ163">
            <v>9733</v>
          </cell>
          <cell r="BA163">
            <v>313</v>
          </cell>
          <cell r="BB163">
            <v>15.547923322683706</v>
          </cell>
          <cell r="BC163">
            <v>2425763</v>
          </cell>
          <cell r="BD163">
            <v>249.23076132744271</v>
          </cell>
          <cell r="BE163" t="e">
            <v>#REF!</v>
          </cell>
          <cell r="BF163" t="e">
            <v>#REF!</v>
          </cell>
          <cell r="BG163" t="e">
            <v>#REF!</v>
          </cell>
          <cell r="BH163" t="e">
            <v>#REF!</v>
          </cell>
          <cell r="BI163" t="e">
            <v>#REF!</v>
          </cell>
          <cell r="BJ163" t="str">
            <v>SLK</v>
          </cell>
        </row>
        <row r="164">
          <cell r="D164" t="str">
            <v>Massena</v>
          </cell>
          <cell r="E164">
            <v>6044477</v>
          </cell>
          <cell r="F164" t="str">
            <v>Rate increases each Apr. 1</v>
          </cell>
          <cell r="G164">
            <v>1</v>
          </cell>
          <cell r="H164">
            <v>6044477</v>
          </cell>
          <cell r="I164" t="str">
            <v>Boutique Air</v>
          </cell>
          <cell r="J164" t="str">
            <v>DOT-OST-2012-0163</v>
          </cell>
          <cell r="K164">
            <v>45748</v>
          </cell>
          <cell r="L164">
            <v>46843</v>
          </cell>
          <cell r="M164" t="str">
            <v>MM</v>
          </cell>
          <cell r="N164" t="str">
            <v>2025-3-23</v>
          </cell>
          <cell r="O164" t="str">
            <v>BOS</v>
          </cell>
          <cell r="P164" t="str">
            <v>PC-12</v>
          </cell>
          <cell r="Q164">
            <v>9</v>
          </cell>
          <cell r="R164">
            <v>3</v>
          </cell>
          <cell r="S164">
            <v>21</v>
          </cell>
          <cell r="T164" t="str">
            <v>S</v>
          </cell>
          <cell r="U164">
            <v>10554</v>
          </cell>
          <cell r="V164">
            <v>313</v>
          </cell>
          <cell r="W164">
            <v>16.859424920127797</v>
          </cell>
          <cell r="X164">
            <v>2698608</v>
          </cell>
          <cell r="Y164">
            <v>255.69528140989198</v>
          </cell>
          <cell r="Z164">
            <v>9572</v>
          </cell>
          <cell r="AA164">
            <v>313</v>
          </cell>
          <cell r="AB164">
            <v>15.29073482428115</v>
          </cell>
          <cell r="AC164">
            <v>2749772</v>
          </cell>
          <cell r="AD164">
            <v>287.2724613455913</v>
          </cell>
          <cell r="AE164">
            <v>8617</v>
          </cell>
          <cell r="AF164">
            <v>313</v>
          </cell>
          <cell r="AG164">
            <v>13.765175718849839</v>
          </cell>
          <cell r="AH164">
            <v>2734299</v>
          </cell>
          <cell r="AI164">
            <v>317.31449460369038</v>
          </cell>
          <cell r="AJ164">
            <v>9820</v>
          </cell>
          <cell r="AK164">
            <v>313</v>
          </cell>
          <cell r="AL164">
            <v>15.686900958466454</v>
          </cell>
          <cell r="AM164">
            <v>2775507</v>
          </cell>
          <cell r="AN164">
            <v>282.63818737270879</v>
          </cell>
          <cell r="AO164" t="str">
            <v>Massena, NY</v>
          </cell>
          <cell r="AP164">
            <v>5576</v>
          </cell>
          <cell r="AQ164">
            <v>313</v>
          </cell>
          <cell r="AR164">
            <v>8.9073482428115014</v>
          </cell>
          <cell r="AS164">
            <v>2925629</v>
          </cell>
          <cell r="AT164">
            <v>524.68238880918216</v>
          </cell>
          <cell r="AU164">
            <v>5848</v>
          </cell>
          <cell r="AV164">
            <v>313</v>
          </cell>
          <cell r="AW164">
            <v>9.3418530351437692</v>
          </cell>
          <cell r="AX164">
            <v>3111110</v>
          </cell>
          <cell r="AY164">
            <v>531.99555403556769</v>
          </cell>
          <cell r="AZ164">
            <v>8987</v>
          </cell>
          <cell r="BA164">
            <v>313</v>
          </cell>
          <cell r="BB164">
            <v>14.356230031948881</v>
          </cell>
          <cell r="BC164">
            <v>3312080</v>
          </cell>
          <cell r="BD164">
            <v>368.54122621564483</v>
          </cell>
          <cell r="BE164" t="e">
            <v>#REF!</v>
          </cell>
          <cell r="BF164" t="e">
            <v>#REF!</v>
          </cell>
          <cell r="BG164" t="e">
            <v>#REF!</v>
          </cell>
          <cell r="BH164" t="e">
            <v>#REF!</v>
          </cell>
          <cell r="BI164" t="e">
            <v>#REF!</v>
          </cell>
          <cell r="BJ164" t="str">
            <v>MSS</v>
          </cell>
        </row>
        <row r="165">
          <cell r="D165" t="str">
            <v>Pendleton</v>
          </cell>
          <cell r="E165">
            <v>4488877</v>
          </cell>
          <cell r="F165" t="str">
            <v>Rate increases Jun 1, 2025</v>
          </cell>
          <cell r="G165">
            <v>0.98</v>
          </cell>
          <cell r="H165">
            <v>4580486.7346938774</v>
          </cell>
          <cell r="I165" t="str">
            <v>Boutique Air</v>
          </cell>
          <cell r="J165" t="str">
            <v>DOT-OST-2004-19934</v>
          </cell>
          <cell r="K165">
            <v>45444</v>
          </cell>
          <cell r="L165">
            <v>46173</v>
          </cell>
          <cell r="M165" t="str">
            <v>MR</v>
          </cell>
          <cell r="N165" t="str">
            <v>2024-5-2</v>
          </cell>
          <cell r="O165" t="str">
            <v>PDX</v>
          </cell>
          <cell r="P165" t="str">
            <v>PC-12</v>
          </cell>
          <cell r="Q165">
            <v>8</v>
          </cell>
          <cell r="R165">
            <v>3</v>
          </cell>
          <cell r="S165">
            <v>21</v>
          </cell>
          <cell r="T165" t="str">
            <v>S</v>
          </cell>
          <cell r="U165">
            <v>6985</v>
          </cell>
          <cell r="V165">
            <v>304</v>
          </cell>
          <cell r="W165">
            <v>11.488486842105264</v>
          </cell>
          <cell r="X165">
            <v>1659090</v>
          </cell>
          <cell r="Y165">
            <v>237.52183249821044</v>
          </cell>
          <cell r="Z165">
            <v>8380</v>
          </cell>
          <cell r="AA165">
            <v>245.14285714285714</v>
          </cell>
          <cell r="AB165">
            <v>17.092074592074592</v>
          </cell>
          <cell r="AC165">
            <v>1770958</v>
          </cell>
          <cell r="AD165">
            <v>211.33150357995225</v>
          </cell>
          <cell r="AE165">
            <v>12315</v>
          </cell>
          <cell r="AF165">
            <v>313</v>
          </cell>
          <cell r="AG165">
            <v>19.672523961661341</v>
          </cell>
          <cell r="AH165">
            <v>2220607</v>
          </cell>
          <cell r="AI165">
            <v>180.31725537961836</v>
          </cell>
          <cell r="AJ165">
            <v>13297</v>
          </cell>
          <cell r="AK165">
            <v>313</v>
          </cell>
          <cell r="AL165">
            <v>21.241214057507989</v>
          </cell>
          <cell r="AM165">
            <v>2409168</v>
          </cell>
          <cell r="AN165">
            <v>181.1813190945326</v>
          </cell>
          <cell r="AO165" t="str">
            <v>Pendleton, OR</v>
          </cell>
          <cell r="AP165">
            <v>8719</v>
          </cell>
          <cell r="AQ165">
            <v>313</v>
          </cell>
          <cell r="AR165">
            <v>13.928115015974441</v>
          </cell>
          <cell r="AS165">
            <v>2598390</v>
          </cell>
          <cell r="AT165">
            <v>298.01468058263561</v>
          </cell>
          <cell r="AU165">
            <v>7594</v>
          </cell>
          <cell r="AV165">
            <v>313</v>
          </cell>
          <cell r="AW165">
            <v>12.130990415335463</v>
          </cell>
          <cell r="AX165">
            <v>2464658</v>
          </cell>
          <cell r="AY165">
            <v>324.55333157756121</v>
          </cell>
          <cell r="AZ165">
            <v>9530</v>
          </cell>
          <cell r="BA165">
            <v>313</v>
          </cell>
          <cell r="BB165">
            <v>15.223642172523961</v>
          </cell>
          <cell r="BC165">
            <v>3049261</v>
          </cell>
          <cell r="BD165">
            <v>319.96442812172086</v>
          </cell>
          <cell r="BE165" t="e">
            <v>#REF!</v>
          </cell>
          <cell r="BF165" t="e">
            <v>#REF!</v>
          </cell>
          <cell r="BG165" t="e">
            <v>#REF!</v>
          </cell>
          <cell r="BH165" t="e">
            <v>#REF!</v>
          </cell>
          <cell r="BI165" t="e">
            <v>#REF!</v>
          </cell>
          <cell r="BJ165" t="str">
            <v>PDT</v>
          </cell>
        </row>
        <row r="166">
          <cell r="D166" t="str">
            <v>Bradford</v>
          </cell>
          <cell r="E166">
            <v>3110192</v>
          </cell>
          <cell r="F166" t="str">
            <v>Rate increases every November</v>
          </cell>
          <cell r="G166">
            <v>0.98499999999999999</v>
          </cell>
          <cell r="H166">
            <v>3157555.3299492388</v>
          </cell>
          <cell r="I166" t="str">
            <v>Southern</v>
          </cell>
          <cell r="J166" t="str">
            <v>DOT-OST-2003-14528</v>
          </cell>
          <cell r="K166">
            <v>44866</v>
          </cell>
          <cell r="L166">
            <v>46326</v>
          </cell>
          <cell r="M166" t="str">
            <v>MG</v>
          </cell>
          <cell r="N166" t="str">
            <v>2022-9-18</v>
          </cell>
          <cell r="O166" t="str">
            <v>IAD/PIT</v>
          </cell>
          <cell r="P166" t="str">
            <v>Caravan</v>
          </cell>
          <cell r="Q166">
            <v>9</v>
          </cell>
          <cell r="R166">
            <v>4</v>
          </cell>
          <cell r="S166">
            <v>24</v>
          </cell>
          <cell r="T166" t="str">
            <v>S</v>
          </cell>
          <cell r="U166">
            <v>8620</v>
          </cell>
          <cell r="V166">
            <v>313</v>
          </cell>
          <cell r="W166">
            <v>13.769968051118211</v>
          </cell>
          <cell r="X166">
            <v>2082430</v>
          </cell>
          <cell r="Y166">
            <v>241.58120649651971</v>
          </cell>
          <cell r="Z166">
            <v>7336</v>
          </cell>
          <cell r="AA166">
            <v>313</v>
          </cell>
          <cell r="AB166">
            <v>11.718849840255592</v>
          </cell>
          <cell r="AC166">
            <v>1943304</v>
          </cell>
          <cell r="AD166">
            <v>264.89967284623771</v>
          </cell>
          <cell r="AE166">
            <v>7921</v>
          </cell>
          <cell r="AF166">
            <v>313</v>
          </cell>
          <cell r="AG166">
            <v>12.65335463258786</v>
          </cell>
          <cell r="AH166">
            <v>2188875</v>
          </cell>
          <cell r="AI166">
            <v>276.33821487185963</v>
          </cell>
          <cell r="AJ166">
            <v>8012</v>
          </cell>
          <cell r="AK166">
            <v>313</v>
          </cell>
          <cell r="AL166">
            <v>12.798722044728434</v>
          </cell>
          <cell r="AM166">
            <v>2380048</v>
          </cell>
          <cell r="AN166">
            <v>297.0604093859211</v>
          </cell>
          <cell r="AO166" t="str">
            <v>Bradford, PA</v>
          </cell>
          <cell r="AP166">
            <v>5175</v>
          </cell>
          <cell r="AQ166">
            <v>313</v>
          </cell>
          <cell r="AR166">
            <v>8.2667731629392964</v>
          </cell>
          <cell r="AS166">
            <v>2393456</v>
          </cell>
          <cell r="AT166">
            <v>462.50357487922707</v>
          </cell>
          <cell r="AU166">
            <v>5741</v>
          </cell>
          <cell r="AV166">
            <v>313</v>
          </cell>
          <cell r="AW166">
            <v>9.1709265175718855</v>
          </cell>
          <cell r="AX166">
            <v>2563952</v>
          </cell>
          <cell r="AY166">
            <v>446.60372757359346</v>
          </cell>
          <cell r="AZ166">
            <v>7681</v>
          </cell>
          <cell r="BA166">
            <v>313</v>
          </cell>
          <cell r="BB166">
            <v>12.269968051118211</v>
          </cell>
          <cell r="BC166">
            <v>2573069</v>
          </cell>
          <cell r="BD166">
            <v>334.9914073688322</v>
          </cell>
          <cell r="BE166" t="e">
            <v>#REF!</v>
          </cell>
          <cell r="BF166" t="e">
            <v>#REF!</v>
          </cell>
          <cell r="BG166" t="e">
            <v>#REF!</v>
          </cell>
          <cell r="BH166" t="e">
            <v>#REF!</v>
          </cell>
          <cell r="BI166" t="e">
            <v>#REF!</v>
          </cell>
          <cell r="BJ166" t="str">
            <v>BFD</v>
          </cell>
        </row>
        <row r="167">
          <cell r="D167" t="str">
            <v>DuBois</v>
          </cell>
          <cell r="E167">
            <v>5273736</v>
          </cell>
          <cell r="F167" t="str">
            <v>Rate increases every Nov. 1</v>
          </cell>
          <cell r="G167">
            <v>0.98499999999999999</v>
          </cell>
          <cell r="H167">
            <v>5354046.7005076138</v>
          </cell>
          <cell r="I167" t="str">
            <v>Southern</v>
          </cell>
          <cell r="J167" t="str">
            <v>DOT-OST-2004-17617</v>
          </cell>
          <cell r="K167">
            <v>45597</v>
          </cell>
          <cell r="L167">
            <v>46326</v>
          </cell>
          <cell r="M167" t="str">
            <v>SF</v>
          </cell>
          <cell r="N167" t="str">
            <v>2024-12-5</v>
          </cell>
          <cell r="O167" t="str">
            <v>IAD/PIT</v>
          </cell>
          <cell r="P167" t="str">
            <v>Caravan</v>
          </cell>
          <cell r="Q167">
            <v>9</v>
          </cell>
          <cell r="R167">
            <v>6</v>
          </cell>
          <cell r="S167">
            <v>38</v>
          </cell>
          <cell r="T167" t="str">
            <v>S</v>
          </cell>
          <cell r="U167">
            <v>5463</v>
          </cell>
          <cell r="V167">
            <v>313</v>
          </cell>
          <cell r="W167">
            <v>8.7268370607028753</v>
          </cell>
          <cell r="X167">
            <v>2252184</v>
          </cell>
          <cell r="Y167">
            <v>412.26139483800108</v>
          </cell>
          <cell r="Z167">
            <v>6877</v>
          </cell>
          <cell r="AA167">
            <v>313</v>
          </cell>
          <cell r="AB167">
            <v>10.985623003194888</v>
          </cell>
          <cell r="AC167">
            <v>2273942</v>
          </cell>
          <cell r="AD167">
            <v>330.65900828849789</v>
          </cell>
          <cell r="AE167">
            <v>9825</v>
          </cell>
          <cell r="AF167">
            <v>313</v>
          </cell>
          <cell r="AG167">
            <v>15.694888178913738</v>
          </cell>
          <cell r="AH167">
            <v>2911755</v>
          </cell>
          <cell r="AI167">
            <v>296.3618320610687</v>
          </cell>
          <cell r="AJ167">
            <v>11022</v>
          </cell>
          <cell r="AK167">
            <v>313</v>
          </cell>
          <cell r="AL167">
            <v>17.60702875399361</v>
          </cell>
          <cell r="AM167">
            <v>3206927</v>
          </cell>
          <cell r="AN167">
            <v>290.95690437307206</v>
          </cell>
          <cell r="AO167" t="str">
            <v>DuBois, PA</v>
          </cell>
          <cell r="AP167">
            <v>6627</v>
          </cell>
          <cell r="AQ167">
            <v>313</v>
          </cell>
          <cell r="AR167">
            <v>10.58626198083067</v>
          </cell>
          <cell r="AS167">
            <v>3236214</v>
          </cell>
          <cell r="AT167">
            <v>488.33770937075599</v>
          </cell>
          <cell r="AU167">
            <v>7544</v>
          </cell>
          <cell r="AV167">
            <v>313</v>
          </cell>
          <cell r="AW167">
            <v>12.05111821086262</v>
          </cell>
          <cell r="AX167">
            <v>3216493</v>
          </cell>
          <cell r="AY167">
            <v>426.3643955461294</v>
          </cell>
          <cell r="AZ167">
            <v>11191</v>
          </cell>
          <cell r="BA167">
            <v>313</v>
          </cell>
          <cell r="BB167">
            <v>17.876996805111823</v>
          </cell>
          <cell r="BC167">
            <v>3063014</v>
          </cell>
          <cell r="BD167">
            <v>273.70333303547494</v>
          </cell>
          <cell r="BE167" t="e">
            <v>#REF!</v>
          </cell>
          <cell r="BF167" t="e">
            <v>#REF!</v>
          </cell>
          <cell r="BG167" t="e">
            <v>#REF!</v>
          </cell>
          <cell r="BH167" t="e">
            <v>#REF!</v>
          </cell>
          <cell r="BI167" t="e">
            <v>#REF!</v>
          </cell>
          <cell r="BJ167" t="str">
            <v>DUJ</v>
          </cell>
        </row>
        <row r="168">
          <cell r="D168" t="str">
            <v>Altoona</v>
          </cell>
          <cell r="E168">
            <v>6817640</v>
          </cell>
          <cell r="F168" t="str">
            <v>Annual subsidy increases each Oct.</v>
          </cell>
          <cell r="G168">
            <v>1</v>
          </cell>
          <cell r="H168">
            <v>6817640</v>
          </cell>
          <cell r="I168" t="str">
            <v>AEAS/Contour**</v>
          </cell>
          <cell r="J168" t="str">
            <v>DOT-OST-2002-11446</v>
          </cell>
          <cell r="K168">
            <v>45566</v>
          </cell>
          <cell r="L168">
            <v>47026</v>
          </cell>
          <cell r="M168" t="str">
            <v>MG</v>
          </cell>
          <cell r="N168" t="str">
            <v>2024-7-3</v>
          </cell>
          <cell r="O168" t="str">
            <v>CLT</v>
          </cell>
          <cell r="P168" t="str">
            <v>ERJ-135</v>
          </cell>
          <cell r="Q168">
            <v>30</v>
          </cell>
          <cell r="R168">
            <v>2</v>
          </cell>
          <cell r="S168" t="str">
            <v>12 AEAS</v>
          </cell>
          <cell r="T168" t="str">
            <v>T</v>
          </cell>
          <cell r="U168">
            <v>5297</v>
          </cell>
          <cell r="V168">
            <v>313</v>
          </cell>
          <cell r="W168">
            <v>8.461661341853036</v>
          </cell>
          <cell r="X168">
            <v>2371850</v>
          </cell>
          <cell r="Y168">
            <v>447.77232395695677</v>
          </cell>
          <cell r="Z168">
            <v>7236</v>
          </cell>
          <cell r="AA168">
            <v>313</v>
          </cell>
          <cell r="AB168">
            <v>11.559105431309904</v>
          </cell>
          <cell r="AC168">
            <v>2197800</v>
          </cell>
          <cell r="AD168">
            <v>303.73134328358208</v>
          </cell>
          <cell r="AE168">
            <v>7173</v>
          </cell>
          <cell r="AF168">
            <v>313</v>
          </cell>
          <cell r="AG168">
            <v>11.458466453674122</v>
          </cell>
          <cell r="AH168">
            <v>2311200</v>
          </cell>
          <cell r="AI168">
            <v>322.20828105395231</v>
          </cell>
          <cell r="AJ168">
            <v>7318</v>
          </cell>
          <cell r="AK168">
            <v>313</v>
          </cell>
          <cell r="AL168">
            <v>11.690095846645367</v>
          </cell>
          <cell r="AM168">
            <v>2563219</v>
          </cell>
          <cell r="AN168">
            <v>350.26223011751847</v>
          </cell>
          <cell r="AO168" t="str">
            <v>Altoona, PA</v>
          </cell>
          <cell r="AP168">
            <v>4153</v>
          </cell>
          <cell r="AQ168">
            <v>313</v>
          </cell>
          <cell r="AR168">
            <v>6.6341853035143767</v>
          </cell>
          <cell r="AS168">
            <v>2564651</v>
          </cell>
          <cell r="AT168">
            <v>617.541777028654</v>
          </cell>
          <cell r="AU168">
            <v>6787</v>
          </cell>
          <cell r="AV168">
            <v>313</v>
          </cell>
          <cell r="AW168">
            <v>10.841853035143769</v>
          </cell>
          <cell r="AX168">
            <v>2637827</v>
          </cell>
          <cell r="AY168">
            <v>388.65875939295711</v>
          </cell>
          <cell r="AZ168">
            <v>9992</v>
          </cell>
          <cell r="BA168">
            <v>313</v>
          </cell>
          <cell r="BB168">
            <v>15.961661341853036</v>
          </cell>
          <cell r="BC168">
            <v>3335206</v>
          </cell>
          <cell r="BD168">
            <v>333.78763010408329</v>
          </cell>
          <cell r="BE168" t="e">
            <v>#REF!</v>
          </cell>
          <cell r="BF168" t="e">
            <v>#REF!</v>
          </cell>
          <cell r="BG168" t="e">
            <v>#REF!</v>
          </cell>
          <cell r="BH168" t="e">
            <v>#REF!</v>
          </cell>
          <cell r="BI168" t="e">
            <v>#REF!</v>
          </cell>
          <cell r="BJ168" t="str">
            <v>AOO</v>
          </cell>
        </row>
        <row r="169">
          <cell r="D169" t="str">
            <v>Johnstown</v>
          </cell>
          <cell r="E169">
            <v>5673281</v>
          </cell>
          <cell r="F169" t="str">
            <v>Rate increases every November</v>
          </cell>
          <cell r="G169">
            <v>0.97</v>
          </cell>
          <cell r="H169">
            <v>5848743.2989690723</v>
          </cell>
          <cell r="I169" t="str">
            <v>SkyWest</v>
          </cell>
          <cell r="J169" t="str">
            <v>DOT-OST-2002-11451</v>
          </cell>
          <cell r="K169">
            <v>45962</v>
          </cell>
          <cell r="L169">
            <v>47422</v>
          </cell>
          <cell r="M169" t="str">
            <v>MM</v>
          </cell>
          <cell r="N169" t="str">
            <v>2025-8-5</v>
          </cell>
          <cell r="O169" t="str">
            <v>IAD/ORD</v>
          </cell>
          <cell r="P169" t="str">
            <v>CRJ-200</v>
          </cell>
          <cell r="Q169">
            <v>50</v>
          </cell>
          <cell r="R169">
            <v>2</v>
          </cell>
          <cell r="S169">
            <v>12</v>
          </cell>
          <cell r="T169" t="str">
            <v>T</v>
          </cell>
          <cell r="U169">
            <v>8516</v>
          </cell>
          <cell r="V169">
            <v>313</v>
          </cell>
          <cell r="W169">
            <v>13.603833865814696</v>
          </cell>
          <cell r="X169">
            <v>2396358</v>
          </cell>
          <cell r="Y169">
            <v>281.3947862846407</v>
          </cell>
          <cell r="Z169">
            <v>6741</v>
          </cell>
          <cell r="AA169">
            <v>313</v>
          </cell>
          <cell r="AB169">
            <v>10.768370607028753</v>
          </cell>
          <cell r="AC169">
            <v>2345642</v>
          </cell>
          <cell r="AD169">
            <v>347.96647381694112</v>
          </cell>
          <cell r="AE169">
            <v>8316</v>
          </cell>
          <cell r="AF169">
            <v>313</v>
          </cell>
          <cell r="AG169">
            <v>13.284345047923322</v>
          </cell>
          <cell r="AH169">
            <v>2824540</v>
          </cell>
          <cell r="AI169">
            <v>339.65127465127466</v>
          </cell>
          <cell r="AJ169">
            <v>11291</v>
          </cell>
          <cell r="AK169">
            <v>313</v>
          </cell>
          <cell r="AL169">
            <v>18.036741214057507</v>
          </cell>
          <cell r="AM169">
            <v>3056926</v>
          </cell>
          <cell r="AN169">
            <v>270.74005845363564</v>
          </cell>
          <cell r="AO169" t="str">
            <v>Johnstown, PA</v>
          </cell>
          <cell r="AP169">
            <v>7976</v>
          </cell>
          <cell r="AQ169">
            <v>313</v>
          </cell>
          <cell r="AR169">
            <v>12.741214057507987</v>
          </cell>
          <cell r="AS169">
            <v>3291726</v>
          </cell>
          <cell r="AT169">
            <v>412.70386158475424</v>
          </cell>
          <cell r="AU169">
            <v>12382</v>
          </cell>
          <cell r="AV169">
            <v>313</v>
          </cell>
          <cell r="AW169">
            <v>19.779552715654951</v>
          </cell>
          <cell r="AX169">
            <v>3472495</v>
          </cell>
          <cell r="AY169">
            <v>280.44701986754967</v>
          </cell>
          <cell r="AZ169">
            <v>16966</v>
          </cell>
          <cell r="BA169">
            <v>313</v>
          </cell>
          <cell r="BB169">
            <v>27.102236421725241</v>
          </cell>
          <cell r="BC169">
            <v>3610266</v>
          </cell>
          <cell r="BD169">
            <v>212.79417658847106</v>
          </cell>
          <cell r="BE169" t="e">
            <v>#REF!</v>
          </cell>
          <cell r="BF169" t="e">
            <v>#REF!</v>
          </cell>
          <cell r="BG169" t="e">
            <v>#REF!</v>
          </cell>
          <cell r="BH169" t="e">
            <v>#REF!</v>
          </cell>
          <cell r="BI169" t="e">
            <v>#REF!</v>
          </cell>
          <cell r="BJ169" t="str">
            <v>JST</v>
          </cell>
        </row>
        <row r="170">
          <cell r="D170" t="str">
            <v>Lancaster</v>
          </cell>
          <cell r="E170">
            <v>5173875</v>
          </cell>
          <cell r="F170" t="str">
            <v>Rate increases each March</v>
          </cell>
          <cell r="G170">
            <v>0.97</v>
          </cell>
          <cell r="H170">
            <v>5333891.7525773197</v>
          </cell>
          <cell r="I170" t="str">
            <v>SkyWest</v>
          </cell>
          <cell r="J170" t="str">
            <v>DOT-OST-2002-11450</v>
          </cell>
          <cell r="K170">
            <v>46082</v>
          </cell>
          <cell r="L170">
            <v>47483</v>
          </cell>
          <cell r="M170" t="str">
            <v>VP</v>
          </cell>
          <cell r="N170" t="str">
            <v>2026-1-18</v>
          </cell>
          <cell r="O170" t="str">
            <v>ORD</v>
          </cell>
          <cell r="P170" t="str">
            <v>CRJ-200</v>
          </cell>
          <cell r="Q170">
            <v>50</v>
          </cell>
          <cell r="R170">
            <v>2</v>
          </cell>
          <cell r="S170">
            <v>12</v>
          </cell>
          <cell r="T170" t="str">
            <v>T</v>
          </cell>
          <cell r="U170">
            <v>6633</v>
          </cell>
          <cell r="V170">
            <v>313</v>
          </cell>
          <cell r="W170">
            <v>10.595846645367413</v>
          </cell>
          <cell r="X170">
            <v>2512692</v>
          </cell>
          <cell r="Y170">
            <v>378.81682496607868</v>
          </cell>
          <cell r="Z170">
            <v>8160</v>
          </cell>
          <cell r="AA170">
            <v>313</v>
          </cell>
          <cell r="AB170">
            <v>13.035143769968052</v>
          </cell>
          <cell r="AC170">
            <v>2183861</v>
          </cell>
          <cell r="AD170">
            <v>267.63002450980395</v>
          </cell>
          <cell r="AE170">
            <v>10365</v>
          </cell>
          <cell r="AF170">
            <v>313</v>
          </cell>
          <cell r="AG170">
            <v>16.557507987220447</v>
          </cell>
          <cell r="AH170">
            <v>2470920</v>
          </cell>
          <cell r="AI170">
            <v>238.39073806078147</v>
          </cell>
          <cell r="AJ170">
            <v>10685</v>
          </cell>
          <cell r="AK170">
            <v>313</v>
          </cell>
          <cell r="AL170">
            <v>17.068690095846645</v>
          </cell>
          <cell r="AM170">
            <v>2540127</v>
          </cell>
          <cell r="AN170">
            <v>237.72831071595695</v>
          </cell>
          <cell r="AO170" t="str">
            <v>Lancaster, PA</v>
          </cell>
          <cell r="AP170">
            <v>6687</v>
          </cell>
          <cell r="AQ170">
            <v>313</v>
          </cell>
          <cell r="AR170">
            <v>10.682108626198083</v>
          </cell>
          <cell r="AS170">
            <v>2554460</v>
          </cell>
          <cell r="AT170">
            <v>382.00388814116945</v>
          </cell>
          <cell r="AU170">
            <v>6660</v>
          </cell>
          <cell r="AV170">
            <v>313</v>
          </cell>
          <cell r="AW170">
            <v>10.638977635782748</v>
          </cell>
          <cell r="AX170">
            <v>2551594</v>
          </cell>
          <cell r="AY170">
            <v>383.12222222222221</v>
          </cell>
          <cell r="AZ170">
            <v>12318</v>
          </cell>
          <cell r="BA170">
            <v>313</v>
          </cell>
          <cell r="BB170">
            <v>19.677316293929714</v>
          </cell>
          <cell r="BC170">
            <v>2744508</v>
          </cell>
          <cell r="BD170">
            <v>222.80467608377984</v>
          </cell>
          <cell r="BE170" t="e">
            <v>#REF!</v>
          </cell>
          <cell r="BF170" t="e">
            <v>#REF!</v>
          </cell>
          <cell r="BG170" t="e">
            <v>#REF!</v>
          </cell>
          <cell r="BH170" t="e">
            <v>#REF!</v>
          </cell>
          <cell r="BI170" t="e">
            <v>#REF!</v>
          </cell>
          <cell r="BJ170" t="str">
            <v>LNS</v>
          </cell>
        </row>
        <row r="171">
          <cell r="D171" t="str">
            <v>Mayaguez</v>
          </cell>
          <cell r="E171">
            <v>2142458</v>
          </cell>
          <cell r="F171" t="str">
            <v xml:space="preserve">Rate increases every May </v>
          </cell>
          <cell r="G171">
            <v>1</v>
          </cell>
          <cell r="H171">
            <v>2142458</v>
          </cell>
          <cell r="I171" t="str">
            <v>Cape Air</v>
          </cell>
          <cell r="J171" t="str">
            <v>DOT-OST-2004-19622</v>
          </cell>
          <cell r="K171">
            <v>46143</v>
          </cell>
          <cell r="L171">
            <v>47968</v>
          </cell>
          <cell r="M171" t="str">
            <v>MM</v>
          </cell>
          <cell r="N171" t="str">
            <v>2026-2-10</v>
          </cell>
          <cell r="O171" t="str">
            <v>SJU</v>
          </cell>
          <cell r="P171" t="str">
            <v>C402/T12/BNI</v>
          </cell>
          <cell r="Q171">
            <v>9</v>
          </cell>
          <cell r="R171">
            <v>4</v>
          </cell>
          <cell r="S171">
            <v>28</v>
          </cell>
          <cell r="T171" t="str">
            <v>T</v>
          </cell>
          <cell r="U171">
            <v>10411</v>
          </cell>
          <cell r="V171">
            <v>313</v>
          </cell>
          <cell r="W171">
            <v>16.630990415335464</v>
          </cell>
          <cell r="X171">
            <v>1288357</v>
          </cell>
          <cell r="Y171">
            <v>123.74959177792719</v>
          </cell>
          <cell r="Z171">
            <v>11517</v>
          </cell>
          <cell r="AA171">
            <v>292.28571428571428</v>
          </cell>
          <cell r="AB171">
            <v>19.701612903225808</v>
          </cell>
          <cell r="AC171">
            <v>1508331</v>
          </cell>
          <cell r="AD171">
            <v>130.96561604584528</v>
          </cell>
          <cell r="AE171">
            <v>12660</v>
          </cell>
          <cell r="AF171">
            <v>312</v>
          </cell>
          <cell r="AG171">
            <v>20.28846153846154</v>
          </cell>
          <cell r="AH171">
            <v>1561894</v>
          </cell>
          <cell r="AI171">
            <v>123.37235387045814</v>
          </cell>
          <cell r="AJ171">
            <v>13974</v>
          </cell>
          <cell r="AK171">
            <v>313</v>
          </cell>
          <cell r="AL171">
            <v>22.322683706070286</v>
          </cell>
          <cell r="AM171">
            <v>1604039</v>
          </cell>
          <cell r="AN171">
            <v>114.78739086875626</v>
          </cell>
          <cell r="AO171" t="str">
            <v>Mayaguez, PR</v>
          </cell>
          <cell r="AP171">
            <v>10115</v>
          </cell>
          <cell r="AQ171">
            <v>313</v>
          </cell>
          <cell r="AR171">
            <v>16.158146964856229</v>
          </cell>
          <cell r="AS171">
            <v>1674536</v>
          </cell>
          <cell r="AT171">
            <v>165.54977755808207</v>
          </cell>
          <cell r="AU171">
            <v>11057</v>
          </cell>
          <cell r="AV171">
            <v>313</v>
          </cell>
          <cell r="AW171">
            <v>17.662939297124602</v>
          </cell>
          <cell r="AX171" t="str">
            <v>N/A</v>
          </cell>
          <cell r="AY171" t="str">
            <v>N/A</v>
          </cell>
          <cell r="BA171">
            <v>313</v>
          </cell>
          <cell r="BD171" t="str">
            <v>n/a</v>
          </cell>
          <cell r="BE171" t="e">
            <v>#REF!</v>
          </cell>
          <cell r="BF171" t="e">
            <v>#REF!</v>
          </cell>
          <cell r="BJ171" t="str">
            <v>MAZ</v>
          </cell>
        </row>
        <row r="172">
          <cell r="D172" t="str">
            <v>Aberdeen</v>
          </cell>
          <cell r="E172">
            <v>5352718</v>
          </cell>
          <cell r="F172" t="str">
            <v>Rate increases each March</v>
          </cell>
          <cell r="G172">
            <v>0.97</v>
          </cell>
          <cell r="H172">
            <v>5518265.979381443</v>
          </cell>
          <cell r="I172" t="str">
            <v>SkyWest</v>
          </cell>
          <cell r="J172" t="str">
            <v>DOT-OST-2011-0137</v>
          </cell>
          <cell r="K172">
            <v>45717</v>
          </cell>
          <cell r="L172">
            <v>47177</v>
          </cell>
          <cell r="M172" t="str">
            <v>MM</v>
          </cell>
          <cell r="N172" t="str">
            <v>2025-1-8</v>
          </cell>
          <cell r="O172" t="str">
            <v>MSP</v>
          </cell>
          <cell r="P172" t="str">
            <v>CRJ550/700/900</v>
          </cell>
          <cell r="Q172" t="str">
            <v>50/65/76</v>
          </cell>
          <cell r="R172">
            <v>2</v>
          </cell>
          <cell r="S172">
            <v>14</v>
          </cell>
          <cell r="T172" t="str">
            <v>T</v>
          </cell>
          <cell r="U172">
            <v>53174</v>
          </cell>
          <cell r="V172">
            <v>313</v>
          </cell>
          <cell r="W172">
            <v>84.942492012779553</v>
          </cell>
          <cell r="X172">
            <v>1054369</v>
          </cell>
          <cell r="Y172">
            <v>19.828656862376349</v>
          </cell>
          <cell r="Z172">
            <v>53642</v>
          </cell>
          <cell r="AA172">
            <v>313</v>
          </cell>
          <cell r="AB172">
            <v>85.690095846645363</v>
          </cell>
          <cell r="AC172">
            <v>1047607</v>
          </cell>
          <cell r="AD172">
            <v>19.52960366876701</v>
          </cell>
          <cell r="AE172">
            <v>54129</v>
          </cell>
          <cell r="AF172">
            <v>313</v>
          </cell>
          <cell r="AG172">
            <v>86.468051118210866</v>
          </cell>
          <cell r="AH172">
            <v>1251974</v>
          </cell>
          <cell r="AI172">
            <v>23.129450017550667</v>
          </cell>
          <cell r="AJ172">
            <v>56906</v>
          </cell>
          <cell r="AK172">
            <v>313</v>
          </cell>
          <cell r="AL172">
            <v>90.904153354632584</v>
          </cell>
          <cell r="AM172">
            <v>1391846</v>
          </cell>
          <cell r="AN172">
            <v>24.458686254525006</v>
          </cell>
          <cell r="AO172" t="str">
            <v>Aberdeen, SD</v>
          </cell>
          <cell r="AP172">
            <v>35476</v>
          </cell>
          <cell r="AQ172">
            <v>313</v>
          </cell>
          <cell r="AR172">
            <v>56.670926517571885</v>
          </cell>
          <cell r="AS172">
            <v>1299782</v>
          </cell>
          <cell r="AT172">
            <v>36.638347051527795</v>
          </cell>
          <cell r="AU172">
            <v>38671</v>
          </cell>
          <cell r="AV172">
            <v>313</v>
          </cell>
          <cell r="AW172">
            <v>61.774760383386578</v>
          </cell>
          <cell r="AX172">
            <v>1342280</v>
          </cell>
          <cell r="AY172">
            <v>34.710247989449456</v>
          </cell>
          <cell r="AZ172">
            <v>46906</v>
          </cell>
          <cell r="BA172">
            <v>313</v>
          </cell>
          <cell r="BB172">
            <v>74.929712460063897</v>
          </cell>
          <cell r="BC172">
            <v>2483088</v>
          </cell>
          <cell r="BD172">
            <v>52.937534643755598</v>
          </cell>
          <cell r="BE172" t="e">
            <v>#REF!</v>
          </cell>
          <cell r="BF172" t="e">
            <v>#REF!</v>
          </cell>
          <cell r="BG172" t="e">
            <v>#REF!</v>
          </cell>
          <cell r="BH172" t="e">
            <v>#REF!</v>
          </cell>
          <cell r="BI172" t="e">
            <v>#REF!</v>
          </cell>
          <cell r="BJ172" t="str">
            <v>ABR</v>
          </cell>
        </row>
        <row r="173">
          <cell r="D173" t="str">
            <v>Pierre</v>
          </cell>
          <cell r="E173">
            <v>5481736</v>
          </cell>
          <cell r="F173" t="str">
            <v>Subsidy increase each June</v>
          </cell>
          <cell r="G173">
            <v>0.97</v>
          </cell>
          <cell r="H173">
            <v>5651274.2268041242</v>
          </cell>
          <cell r="I173" t="str">
            <v>SkyWest</v>
          </cell>
          <cell r="J173" t="str">
            <v>DOT-OST-2011-0138</v>
          </cell>
          <cell r="K173">
            <v>45809</v>
          </cell>
          <cell r="L173">
            <v>47269</v>
          </cell>
          <cell r="M173" t="str">
            <v>MG</v>
          </cell>
          <cell r="N173" t="str">
            <v>2025-4-1</v>
          </cell>
          <cell r="O173" t="str">
            <v>DEN</v>
          </cell>
          <cell r="P173" t="str">
            <v>CRJ-200</v>
          </cell>
          <cell r="Q173">
            <v>50</v>
          </cell>
          <cell r="R173">
            <v>2</v>
          </cell>
          <cell r="S173">
            <v>12</v>
          </cell>
          <cell r="T173" t="str">
            <v>T</v>
          </cell>
          <cell r="U173">
            <v>1591</v>
          </cell>
          <cell r="V173">
            <v>40</v>
          </cell>
          <cell r="W173">
            <v>19.887499999999999</v>
          </cell>
          <cell r="X173">
            <v>606636</v>
          </cell>
          <cell r="Y173">
            <v>381.29226901319925</v>
          </cell>
          <cell r="Z173">
            <v>22135</v>
          </cell>
          <cell r="AA173">
            <v>313</v>
          </cell>
          <cell r="AB173">
            <v>35.359424920127793</v>
          </cell>
          <cell r="AC173">
            <v>4444348</v>
          </cell>
          <cell r="AD173">
            <v>200.78373616444546</v>
          </cell>
          <cell r="AE173">
            <v>67446</v>
          </cell>
          <cell r="AF173">
            <v>313</v>
          </cell>
          <cell r="AG173">
            <v>107.74121405750799</v>
          </cell>
          <cell r="AH173">
            <v>4545873</v>
          </cell>
          <cell r="AI173">
            <v>67.400186816119557</v>
          </cell>
          <cell r="AJ173">
            <v>29730</v>
          </cell>
          <cell r="AK173">
            <v>248</v>
          </cell>
          <cell r="AL173">
            <v>59.939516129032256</v>
          </cell>
          <cell r="AM173">
            <v>3083146</v>
          </cell>
          <cell r="AN173">
            <v>103.70487722838884</v>
          </cell>
          <cell r="AO173" t="str">
            <v>Pierre, SD</v>
          </cell>
          <cell r="AP173">
            <v>21770</v>
          </cell>
          <cell r="AQ173">
            <v>313</v>
          </cell>
          <cell r="AR173">
            <v>34.776357827476041</v>
          </cell>
          <cell r="AS173">
            <v>3516450</v>
          </cell>
          <cell r="AT173">
            <v>161.52733118971062</v>
          </cell>
          <cell r="AU173">
            <v>26688</v>
          </cell>
          <cell r="AV173">
            <v>313</v>
          </cell>
          <cell r="AW173">
            <v>42.632587859424923</v>
          </cell>
          <cell r="AX173">
            <v>3390835</v>
          </cell>
          <cell r="AY173">
            <v>127.05466876498801</v>
          </cell>
          <cell r="AZ173">
            <v>37634</v>
          </cell>
          <cell r="BA173">
            <v>313</v>
          </cell>
          <cell r="BB173">
            <v>60.118210862619812</v>
          </cell>
          <cell r="BC173">
            <v>3087649</v>
          </cell>
          <cell r="BD173">
            <v>82.044135622043896</v>
          </cell>
          <cell r="BE173" t="e">
            <v>#REF!</v>
          </cell>
          <cell r="BF173" t="e">
            <v>#REF!</v>
          </cell>
          <cell r="BG173" t="e">
            <v>#REF!</v>
          </cell>
          <cell r="BH173" t="e">
            <v>#REF!</v>
          </cell>
          <cell r="BI173" t="e">
            <v>#REF!</v>
          </cell>
          <cell r="BJ173" t="str">
            <v>PIR</v>
          </cell>
        </row>
        <row r="174">
          <cell r="D174" t="str">
            <v>Watertown (SD)</v>
          </cell>
          <cell r="E174">
            <v>6301661</v>
          </cell>
          <cell r="F174" t="str">
            <v>Subsidy increase each June (ASP: 2025-4-6)</v>
          </cell>
          <cell r="G174">
            <v>0.97</v>
          </cell>
          <cell r="H174">
            <v>6496557.7319587627</v>
          </cell>
          <cell r="I174" t="str">
            <v>SkyWest</v>
          </cell>
          <cell r="J174" t="str">
            <v>DOT-OST-2001-10644</v>
          </cell>
          <cell r="K174">
            <v>45809</v>
          </cell>
          <cell r="L174">
            <v>47269</v>
          </cell>
          <cell r="M174" t="str">
            <v>MG</v>
          </cell>
          <cell r="N174" t="str">
            <v>2025-4-1</v>
          </cell>
          <cell r="O174" t="str">
            <v>DEN/MSP</v>
          </cell>
          <cell r="P174" t="str">
            <v>CRJ-200</v>
          </cell>
          <cell r="Q174">
            <v>50</v>
          </cell>
          <cell r="R174">
            <v>2</v>
          </cell>
          <cell r="S174">
            <v>12</v>
          </cell>
          <cell r="T174" t="str">
            <v>T</v>
          </cell>
          <cell r="U174">
            <v>1575</v>
          </cell>
          <cell r="V174">
            <v>40</v>
          </cell>
          <cell r="W174">
            <v>19.6875</v>
          </cell>
          <cell r="X174">
            <v>304220</v>
          </cell>
          <cell r="Y174">
            <v>193.15555555555557</v>
          </cell>
          <cell r="Z174">
            <v>18340</v>
          </cell>
          <cell r="AA174">
            <v>313</v>
          </cell>
          <cell r="AB174">
            <v>29.297124600638977</v>
          </cell>
          <cell r="AC174">
            <v>2225072</v>
          </cell>
          <cell r="AD174">
            <v>121.32344601962923</v>
          </cell>
          <cell r="AE174">
            <v>25339</v>
          </cell>
          <cell r="AF174">
            <v>313</v>
          </cell>
          <cell r="AG174">
            <v>40.477635782747605</v>
          </cell>
          <cell r="AH174">
            <v>2272801</v>
          </cell>
          <cell r="AI174">
            <v>89.695765420892698</v>
          </cell>
          <cell r="AJ174">
            <v>17910</v>
          </cell>
          <cell r="AK174">
            <v>248</v>
          </cell>
          <cell r="AL174">
            <v>36.108870967741936</v>
          </cell>
          <cell r="AM174">
            <v>2221701</v>
          </cell>
          <cell r="AN174">
            <v>124.04807370184254</v>
          </cell>
          <cell r="AO174" t="str">
            <v>Watertown, SD</v>
          </cell>
          <cell r="AP174">
            <v>19825</v>
          </cell>
          <cell r="AQ174">
            <v>313</v>
          </cell>
          <cell r="AR174">
            <v>31.669329073482427</v>
          </cell>
          <cell r="AS174">
            <v>3151764</v>
          </cell>
          <cell r="AT174">
            <v>158.9792686002522</v>
          </cell>
          <cell r="AU174">
            <v>27577</v>
          </cell>
          <cell r="AV174">
            <v>313</v>
          </cell>
          <cell r="AW174">
            <v>44.052715654952074</v>
          </cell>
          <cell r="AX174">
            <v>3053565</v>
          </cell>
          <cell r="AY174">
            <v>110.72868694926932</v>
          </cell>
          <cell r="AZ174">
            <v>37160</v>
          </cell>
          <cell r="BA174">
            <v>313</v>
          </cell>
          <cell r="BB174">
            <v>59.361022364217256</v>
          </cell>
          <cell r="BC174">
            <v>2884502</v>
          </cell>
          <cell r="BD174">
            <v>77.623842841765338</v>
          </cell>
          <cell r="BE174" t="e">
            <v>#REF!</v>
          </cell>
          <cell r="BF174" t="e">
            <v>#REF!</v>
          </cell>
          <cell r="BG174" t="e">
            <v>#REF!</v>
          </cell>
          <cell r="BH174" t="e">
            <v>#REF!</v>
          </cell>
          <cell r="BI174" t="e">
            <v>#REF!</v>
          </cell>
          <cell r="BJ174" t="str">
            <v>ATY</v>
          </cell>
        </row>
        <row r="175">
          <cell r="D175" t="str">
            <v>Jackson</v>
          </cell>
          <cell r="E175">
            <v>8510905</v>
          </cell>
          <cell r="F175" t="str">
            <v>Rate increases every December</v>
          </cell>
          <cell r="G175">
            <v>0.97</v>
          </cell>
          <cell r="H175">
            <v>8774128.8659793809</v>
          </cell>
          <cell r="I175" t="str">
            <v>Key Lime Air</v>
          </cell>
          <cell r="J175" t="str">
            <v>DOT-OST-2000-7857</v>
          </cell>
          <cell r="K175">
            <v>45627</v>
          </cell>
          <cell r="L175">
            <v>47087</v>
          </cell>
          <cell r="M175" t="str">
            <v>SF</v>
          </cell>
          <cell r="N175" t="str">
            <v>2024-8-4</v>
          </cell>
          <cell r="O175" t="str">
            <v>ATL</v>
          </cell>
          <cell r="P175" t="str">
            <v>Dornier 328/EMB145</v>
          </cell>
          <cell r="Q175" t="str">
            <v>30/50</v>
          </cell>
          <cell r="R175">
            <v>6</v>
          </cell>
          <cell r="S175">
            <v>12</v>
          </cell>
          <cell r="T175" t="str">
            <v>T</v>
          </cell>
          <cell r="U175">
            <v>6457</v>
          </cell>
          <cell r="V175">
            <v>313</v>
          </cell>
          <cell r="W175">
            <v>10.314696485623003</v>
          </cell>
          <cell r="X175">
            <v>2054950</v>
          </cell>
          <cell r="Y175">
            <v>318.25150998915905</v>
          </cell>
          <cell r="Z175">
            <v>7565</v>
          </cell>
          <cell r="AA175">
            <v>313</v>
          </cell>
          <cell r="AB175">
            <v>12.084664536741213</v>
          </cell>
          <cell r="AC175">
            <v>2035012</v>
          </cell>
          <cell r="AD175">
            <v>269.00356906807667</v>
          </cell>
          <cell r="AE175">
            <v>10515</v>
          </cell>
          <cell r="AF175">
            <v>313</v>
          </cell>
          <cell r="AG175">
            <v>16.797124600638977</v>
          </cell>
          <cell r="AH175">
            <v>1916928</v>
          </cell>
          <cell r="AI175">
            <v>182.30413694721827</v>
          </cell>
          <cell r="AJ175">
            <v>11259</v>
          </cell>
          <cell r="AK175">
            <v>313</v>
          </cell>
          <cell r="AL175">
            <v>17.985623003194888</v>
          </cell>
          <cell r="AM175">
            <v>1918976</v>
          </cell>
          <cell r="AN175">
            <v>170.43929301003641</v>
          </cell>
          <cell r="AO175" t="str">
            <v>Jackson, TN</v>
          </cell>
          <cell r="AP175">
            <v>5617</v>
          </cell>
          <cell r="AQ175">
            <v>313</v>
          </cell>
          <cell r="AR175">
            <v>8.9728434504792336</v>
          </cell>
          <cell r="AS175">
            <v>1878016</v>
          </cell>
          <cell r="AT175">
            <v>334.34502403418196</v>
          </cell>
          <cell r="AU175">
            <v>5431</v>
          </cell>
          <cell r="AV175">
            <v>313</v>
          </cell>
          <cell r="AW175">
            <v>8.6757188498402549</v>
          </cell>
          <cell r="AX175">
            <v>1870096</v>
          </cell>
          <cell r="AY175">
            <v>344.33732277665257</v>
          </cell>
          <cell r="AZ175">
            <v>5630</v>
          </cell>
          <cell r="BA175">
            <v>313</v>
          </cell>
          <cell r="BB175">
            <v>8.9936102236421718</v>
          </cell>
          <cell r="BC175">
            <v>2257841</v>
          </cell>
          <cell r="BD175">
            <v>401.0374777975133</v>
          </cell>
          <cell r="BE175" t="e">
            <v>#REF!</v>
          </cell>
          <cell r="BF175" t="e">
            <v>#REF!</v>
          </cell>
          <cell r="BG175" t="e">
            <v>#REF!</v>
          </cell>
          <cell r="BH175" t="e">
            <v>#REF!</v>
          </cell>
          <cell r="BI175" t="e">
            <v>#REF!</v>
          </cell>
          <cell r="BJ175" t="str">
            <v>MKL</v>
          </cell>
        </row>
        <row r="176">
          <cell r="D176" t="str">
            <v>Victoria</v>
          </cell>
          <cell r="E176">
            <v>6819058</v>
          </cell>
          <cell r="F176" t="str">
            <v>Rate increases each March</v>
          </cell>
          <cell r="G176">
            <v>0.97</v>
          </cell>
          <cell r="H176">
            <v>7029956.7010309277</v>
          </cell>
          <cell r="I176" t="str">
            <v>SkyWest</v>
          </cell>
          <cell r="J176" t="str">
            <v>DOT-OST-2005-20454</v>
          </cell>
          <cell r="K176">
            <v>45352</v>
          </cell>
          <cell r="L176">
            <v>46446</v>
          </cell>
          <cell r="M176" t="str">
            <v>MM</v>
          </cell>
          <cell r="N176" t="str">
            <v>2024-1-13</v>
          </cell>
          <cell r="O176" t="str">
            <v>IAH</v>
          </cell>
          <cell r="P176" t="str">
            <v>CRJ-200</v>
          </cell>
          <cell r="Q176">
            <v>50</v>
          </cell>
          <cell r="R176">
            <v>2</v>
          </cell>
          <cell r="S176">
            <v>12</v>
          </cell>
          <cell r="T176" t="str">
            <v>T</v>
          </cell>
          <cell r="U176">
            <v>4253</v>
          </cell>
          <cell r="V176">
            <v>313</v>
          </cell>
          <cell r="W176">
            <v>6.7939297124600637</v>
          </cell>
          <cell r="X176">
            <v>2288151</v>
          </cell>
          <cell r="Y176">
            <v>538.00869974135901</v>
          </cell>
          <cell r="Z176">
            <v>6236</v>
          </cell>
          <cell r="AA176">
            <v>313</v>
          </cell>
          <cell r="AB176">
            <v>9.961661341853036</v>
          </cell>
          <cell r="AC176">
            <v>2371698</v>
          </cell>
          <cell r="AD176">
            <v>380.32360487491979</v>
          </cell>
          <cell r="AE176">
            <v>4944</v>
          </cell>
          <cell r="AF176">
            <v>313</v>
          </cell>
          <cell r="AG176">
            <v>7.8977635782747599</v>
          </cell>
          <cell r="AH176">
            <v>2623644</v>
          </cell>
          <cell r="AI176">
            <v>530.67233009708741</v>
          </cell>
          <cell r="AJ176">
            <v>9199</v>
          </cell>
          <cell r="AK176">
            <v>313</v>
          </cell>
          <cell r="AL176">
            <v>14.694888178913738</v>
          </cell>
          <cell r="AM176">
            <v>2934891</v>
          </cell>
          <cell r="AN176">
            <v>319.04457006196327</v>
          </cell>
          <cell r="AO176" t="str">
            <v>Victoria, TX</v>
          </cell>
          <cell r="AP176">
            <v>7044</v>
          </cell>
          <cell r="AQ176">
            <v>313</v>
          </cell>
          <cell r="AR176">
            <v>11.252396166134185</v>
          </cell>
          <cell r="AS176">
            <v>3035611</v>
          </cell>
          <cell r="AT176">
            <v>430.94988642816583</v>
          </cell>
          <cell r="AU176">
            <v>9730</v>
          </cell>
          <cell r="AV176">
            <v>313</v>
          </cell>
          <cell r="AW176">
            <v>15.543130990415335</v>
          </cell>
          <cell r="AX176">
            <v>3319844</v>
          </cell>
          <cell r="AY176">
            <v>341.19671120246659</v>
          </cell>
          <cell r="AZ176">
            <v>14485</v>
          </cell>
          <cell r="BA176">
            <v>313</v>
          </cell>
          <cell r="BB176">
            <v>23.138977635782748</v>
          </cell>
          <cell r="BC176">
            <v>3247640</v>
          </cell>
          <cell r="BD176">
            <v>224.20711080428029</v>
          </cell>
          <cell r="BE176" t="e">
            <v>#REF!</v>
          </cell>
          <cell r="BF176" t="e">
            <v>#REF!</v>
          </cell>
          <cell r="BG176" t="e">
            <v>#REF!</v>
          </cell>
          <cell r="BH176" t="e">
            <v>#REF!</v>
          </cell>
          <cell r="BI176" t="e">
            <v>#REF!</v>
          </cell>
          <cell r="BJ176" t="str">
            <v>VCT</v>
          </cell>
        </row>
        <row r="177">
          <cell r="D177" t="str">
            <v>Moab</v>
          </cell>
          <cell r="E177">
            <v>4615156</v>
          </cell>
          <cell r="F177" t="str">
            <v>Rate increases Feb. 1, 2025 and Feb. 1, 2026</v>
          </cell>
          <cell r="G177">
            <v>1</v>
          </cell>
          <cell r="H177">
            <v>4615156</v>
          </cell>
          <cell r="I177" t="str">
            <v>AEAS/Contour**</v>
          </cell>
          <cell r="J177" t="str">
            <v>DOT-OST-1997-2827</v>
          </cell>
          <cell r="K177">
            <v>45323</v>
          </cell>
          <cell r="L177">
            <v>46295</v>
          </cell>
          <cell r="M177" t="str">
            <v>MR</v>
          </cell>
          <cell r="N177" t="str">
            <v>2023-10-1</v>
          </cell>
          <cell r="O177" t="str">
            <v>PHX</v>
          </cell>
          <cell r="P177" t="str">
            <v>ERJ-135</v>
          </cell>
          <cell r="Q177">
            <v>30</v>
          </cell>
          <cell r="R177">
            <v>2</v>
          </cell>
          <cell r="S177">
            <v>12</v>
          </cell>
          <cell r="T177" t="str">
            <v>T</v>
          </cell>
          <cell r="U177">
            <v>5124</v>
          </cell>
          <cell r="V177">
            <v>158</v>
          </cell>
          <cell r="W177">
            <v>16.215189873417721</v>
          </cell>
          <cell r="X177">
            <v>2211169</v>
          </cell>
          <cell r="Y177">
            <v>431.53181108508977</v>
          </cell>
          <cell r="Z177">
            <v>12480</v>
          </cell>
          <cell r="AA177">
            <v>313</v>
          </cell>
          <cell r="AB177">
            <v>19.936102236421725</v>
          </cell>
          <cell r="AC177">
            <v>4047614</v>
          </cell>
          <cell r="AD177">
            <v>324.32804487179487</v>
          </cell>
          <cell r="AE177">
            <v>15602</v>
          </cell>
          <cell r="AF177">
            <v>313</v>
          </cell>
          <cell r="AG177">
            <v>24.923322683706072</v>
          </cell>
          <cell r="AH177">
            <v>2140000</v>
          </cell>
          <cell r="AI177">
            <v>137.16190232021535</v>
          </cell>
          <cell r="AJ177">
            <v>32092</v>
          </cell>
          <cell r="AK177">
            <v>313</v>
          </cell>
          <cell r="AL177">
            <v>51.265175718849839</v>
          </cell>
          <cell r="AM177">
            <v>3032820</v>
          </cell>
          <cell r="AN177">
            <v>94.503926212140101</v>
          </cell>
          <cell r="AO177" t="str">
            <v>Moab, UT</v>
          </cell>
          <cell r="AP177">
            <v>18988</v>
          </cell>
          <cell r="AQ177">
            <v>313</v>
          </cell>
          <cell r="AR177">
            <v>30.332268370607029</v>
          </cell>
          <cell r="AS177">
            <v>2696320</v>
          </cell>
          <cell r="AT177">
            <v>142.00126395618284</v>
          </cell>
          <cell r="AU177">
            <v>32517</v>
          </cell>
          <cell r="AV177">
            <v>313</v>
          </cell>
          <cell r="AW177">
            <v>51.944089456869008</v>
          </cell>
          <cell r="AX177">
            <v>3123888</v>
          </cell>
          <cell r="AY177">
            <v>96.069379094012362</v>
          </cell>
          <cell r="AZ177">
            <v>38154</v>
          </cell>
          <cell r="BA177">
            <v>313</v>
          </cell>
          <cell r="BB177">
            <v>60.948881789137381</v>
          </cell>
          <cell r="BC177">
            <v>2930608</v>
          </cell>
          <cell r="BD177">
            <v>76.809980604916916</v>
          </cell>
          <cell r="BE177" t="e">
            <v>#REF!</v>
          </cell>
          <cell r="BF177" t="e">
            <v>#REF!</v>
          </cell>
          <cell r="BG177" t="e">
            <v>#REF!</v>
          </cell>
          <cell r="BH177" t="e">
            <v>#REF!</v>
          </cell>
          <cell r="BI177" t="e">
            <v>#REF!</v>
          </cell>
          <cell r="BJ177" t="str">
            <v>CNY</v>
          </cell>
        </row>
        <row r="178">
          <cell r="D178" t="str">
            <v>Vernal</v>
          </cell>
          <cell r="E178">
            <v>4985388</v>
          </cell>
          <cell r="F178" t="str">
            <v>Rate increases Feb. 1, 2025 and Feb. 1, 2026</v>
          </cell>
          <cell r="G178">
            <v>1</v>
          </cell>
          <cell r="H178">
            <v>4985388</v>
          </cell>
          <cell r="I178" t="str">
            <v>AEAS/Contour**</v>
          </cell>
          <cell r="J178" t="str">
            <v>DOT-OST-1997-2706</v>
          </cell>
          <cell r="K178">
            <v>45323</v>
          </cell>
          <cell r="L178">
            <v>46295</v>
          </cell>
          <cell r="M178" t="str">
            <v>MR</v>
          </cell>
          <cell r="N178" t="str">
            <v>2023-10-2</v>
          </cell>
          <cell r="O178" t="str">
            <v>PHX</v>
          </cell>
          <cell r="P178" t="str">
            <v>ERJ-135</v>
          </cell>
          <cell r="Q178">
            <v>30</v>
          </cell>
          <cell r="R178">
            <v>2</v>
          </cell>
          <cell r="S178">
            <v>12</v>
          </cell>
          <cell r="T178" t="str">
            <v>T</v>
          </cell>
          <cell r="U178">
            <v>4750</v>
          </cell>
          <cell r="V178">
            <v>158</v>
          </cell>
          <cell r="W178">
            <v>15.031645569620252</v>
          </cell>
          <cell r="X178">
            <v>1583235</v>
          </cell>
          <cell r="Y178">
            <v>333.31263157894739</v>
          </cell>
          <cell r="Z178">
            <v>12590</v>
          </cell>
          <cell r="AA178">
            <v>313</v>
          </cell>
          <cell r="AB178">
            <v>20.11182108626198</v>
          </cell>
          <cell r="AC178">
            <v>3336345</v>
          </cell>
          <cell r="AD178">
            <v>264.99960285941222</v>
          </cell>
          <cell r="AE178">
            <v>15071</v>
          </cell>
          <cell r="AF178">
            <v>210</v>
          </cell>
          <cell r="AG178">
            <v>35.883333333333333</v>
          </cell>
          <cell r="AH178">
            <v>3259047</v>
          </cell>
          <cell r="AI178">
            <v>216.2462344900803</v>
          </cell>
          <cell r="AJ178">
            <v>25073</v>
          </cell>
          <cell r="AK178">
            <v>313</v>
          </cell>
          <cell r="AL178">
            <v>40.052715654952074</v>
          </cell>
          <cell r="AM178">
            <v>3004138</v>
          </cell>
          <cell r="AN178">
            <v>119.81565827782875</v>
          </cell>
          <cell r="AO178" t="str">
            <v>Vernal, UT</v>
          </cell>
          <cell r="AP178">
            <v>14648</v>
          </cell>
          <cell r="AQ178">
            <v>313</v>
          </cell>
          <cell r="AR178">
            <v>23.399361022364218</v>
          </cell>
          <cell r="AS178">
            <v>2888624</v>
          </cell>
          <cell r="AT178">
            <v>197.20262151829601</v>
          </cell>
          <cell r="AU178">
            <v>16414</v>
          </cell>
          <cell r="AV178">
            <v>313</v>
          </cell>
          <cell r="AW178">
            <v>26.220447284345049</v>
          </cell>
          <cell r="AX178">
            <v>3072696</v>
          </cell>
          <cell r="AY178">
            <v>187.19970756671134</v>
          </cell>
          <cell r="AZ178">
            <v>21862</v>
          </cell>
          <cell r="BA178">
            <v>313</v>
          </cell>
          <cell r="BB178">
            <v>34.923322683706068</v>
          </cell>
          <cell r="BC178">
            <v>2784320</v>
          </cell>
          <cell r="BD178">
            <v>127.35888756746867</v>
          </cell>
          <cell r="BE178" t="e">
            <v>#REF!</v>
          </cell>
          <cell r="BF178" t="e">
            <v>#REF!</v>
          </cell>
          <cell r="BG178" t="e">
            <v>#REF!</v>
          </cell>
          <cell r="BH178" t="e">
            <v>#REF!</v>
          </cell>
          <cell r="BI178" t="e">
            <v>#REF!</v>
          </cell>
          <cell r="BJ178" t="str">
            <v>VEL</v>
          </cell>
        </row>
        <row r="179">
          <cell r="D179" t="str">
            <v>Cedar City</v>
          </cell>
          <cell r="E179">
            <v>6876615</v>
          </cell>
          <cell r="F179" t="str">
            <v>Rate increases each January</v>
          </cell>
          <cell r="G179">
            <v>0.97</v>
          </cell>
          <cell r="H179">
            <v>7089293.8144329898</v>
          </cell>
          <cell r="I179" t="str">
            <v>SkyWest</v>
          </cell>
          <cell r="J179" t="str">
            <v>DOT-OST-2003-16395</v>
          </cell>
          <cell r="K179">
            <v>45658</v>
          </cell>
          <cell r="L179">
            <v>46752</v>
          </cell>
          <cell r="M179" t="str">
            <v>MM</v>
          </cell>
          <cell r="N179" t="str">
            <v>2024-12-6</v>
          </cell>
          <cell r="O179" t="str">
            <v>SLC</v>
          </cell>
          <cell r="P179" t="str">
            <v>CRJ-550</v>
          </cell>
          <cell r="Q179">
            <v>50</v>
          </cell>
          <cell r="R179">
            <v>2</v>
          </cell>
          <cell r="S179">
            <v>12</v>
          </cell>
          <cell r="T179" t="str">
            <v>T</v>
          </cell>
          <cell r="U179">
            <v>26891</v>
          </cell>
          <cell r="V179">
            <v>313</v>
          </cell>
          <cell r="W179">
            <v>42.956869009584665</v>
          </cell>
          <cell r="X179">
            <v>2610261</v>
          </cell>
          <cell r="Y179">
            <v>97.068201256926116</v>
          </cell>
          <cell r="Z179">
            <v>28560</v>
          </cell>
          <cell r="AA179">
            <v>313</v>
          </cell>
          <cell r="AB179">
            <v>45.623003194888177</v>
          </cell>
          <cell r="AC179">
            <v>2682297</v>
          </cell>
          <cell r="AD179">
            <v>93.917962184873943</v>
          </cell>
          <cell r="AE179">
            <v>28180</v>
          </cell>
          <cell r="AF179">
            <v>313</v>
          </cell>
          <cell r="AG179">
            <v>45.015974440894567</v>
          </cell>
          <cell r="AH179">
            <v>2679330</v>
          </cell>
          <cell r="AI179">
            <v>95.079134137686296</v>
          </cell>
          <cell r="AJ179">
            <v>45258</v>
          </cell>
          <cell r="AK179">
            <v>313</v>
          </cell>
          <cell r="AL179">
            <v>72.29712460063898</v>
          </cell>
          <cell r="AM179">
            <v>2698508</v>
          </cell>
          <cell r="AN179">
            <v>59.624994476114722</v>
          </cell>
          <cell r="AO179" t="str">
            <v>Cedar City, UT</v>
          </cell>
          <cell r="AP179">
            <v>15604</v>
          </cell>
          <cell r="AQ179">
            <v>313</v>
          </cell>
          <cell r="AR179">
            <v>24.926517571884983</v>
          </cell>
          <cell r="AS179">
            <v>1743474</v>
          </cell>
          <cell r="AT179">
            <v>111.73250448602923</v>
          </cell>
          <cell r="AU179">
            <v>20196</v>
          </cell>
          <cell r="AV179">
            <v>313</v>
          </cell>
          <cell r="AW179">
            <v>32.261980830670929</v>
          </cell>
          <cell r="AX179">
            <v>2633750</v>
          </cell>
          <cell r="AY179">
            <v>130.40948702713408</v>
          </cell>
          <cell r="AZ179">
            <v>24679</v>
          </cell>
          <cell r="BA179">
            <v>313</v>
          </cell>
          <cell r="BB179">
            <v>39.423322683706068</v>
          </cell>
          <cell r="BC179">
            <v>2571128</v>
          </cell>
          <cell r="BD179">
            <v>104.18282750516633</v>
          </cell>
          <cell r="BE179" t="e">
            <v>#REF!</v>
          </cell>
          <cell r="BF179" t="e">
            <v>#REF!</v>
          </cell>
          <cell r="BG179" t="e">
            <v>#REF!</v>
          </cell>
          <cell r="BH179" t="e">
            <v>#REF!</v>
          </cell>
          <cell r="BI179" t="e">
            <v>#REF!</v>
          </cell>
          <cell r="BJ179" t="str">
            <v>CDC</v>
          </cell>
        </row>
        <row r="180">
          <cell r="D180" t="str">
            <v>Staunton</v>
          </cell>
          <cell r="E180">
            <v>6020730</v>
          </cell>
          <cell r="F180" t="str">
            <v>Rate increases each November 1</v>
          </cell>
          <cell r="G180">
            <v>0.97</v>
          </cell>
          <cell r="H180">
            <v>6206938.1443298971</v>
          </cell>
          <cell r="I180" t="str">
            <v>SkyWest</v>
          </cell>
          <cell r="J180" t="str">
            <v>DOT-OST-2002-11378</v>
          </cell>
          <cell r="K180">
            <v>45962</v>
          </cell>
          <cell r="L180">
            <v>46326</v>
          </cell>
          <cell r="M180" t="str">
            <v>SF</v>
          </cell>
          <cell r="N180" t="str">
            <v>2025-9-14</v>
          </cell>
          <cell r="O180" t="str">
            <v>ORD/CLT</v>
          </cell>
          <cell r="P180" t="str">
            <v>CRJ-200</v>
          </cell>
          <cell r="Q180">
            <v>50</v>
          </cell>
          <cell r="R180">
            <v>2</v>
          </cell>
          <cell r="S180">
            <v>12</v>
          </cell>
          <cell r="T180" t="str">
            <v>T</v>
          </cell>
          <cell r="U180">
            <v>10512</v>
          </cell>
          <cell r="V180">
            <v>313</v>
          </cell>
          <cell r="W180">
            <v>16.792332268370608</v>
          </cell>
          <cell r="X180">
            <v>1891380</v>
          </cell>
          <cell r="Y180">
            <v>179.92579908675799</v>
          </cell>
          <cell r="Z180">
            <v>12013</v>
          </cell>
          <cell r="AA180">
            <v>313</v>
          </cell>
          <cell r="AB180">
            <v>19.190095846645367</v>
          </cell>
          <cell r="AC180">
            <v>3155684.5</v>
          </cell>
          <cell r="AD180">
            <v>262.68912844418549</v>
          </cell>
          <cell r="AE180">
            <v>15884</v>
          </cell>
          <cell r="AF180">
            <v>313</v>
          </cell>
          <cell r="AG180">
            <v>25.373801916932909</v>
          </cell>
          <cell r="AH180">
            <v>3052356</v>
          </cell>
          <cell r="AI180">
            <v>192.16544950893982</v>
          </cell>
          <cell r="AJ180">
            <v>32272</v>
          </cell>
          <cell r="AK180">
            <v>313</v>
          </cell>
          <cell r="AL180">
            <v>51.552715654952074</v>
          </cell>
          <cell r="AM180">
            <v>3046515</v>
          </cell>
          <cell r="AN180">
            <v>94.401183688646498</v>
          </cell>
          <cell r="AO180" t="str">
            <v>Staunton, VA</v>
          </cell>
          <cell r="AP180">
            <v>19027</v>
          </cell>
          <cell r="AQ180">
            <v>313</v>
          </cell>
          <cell r="AR180">
            <v>30.394568690095845</v>
          </cell>
          <cell r="AS180">
            <v>3061350</v>
          </cell>
          <cell r="AT180">
            <v>160.89504388500552</v>
          </cell>
          <cell r="AU180">
            <v>20085</v>
          </cell>
          <cell r="AV180">
            <v>313</v>
          </cell>
          <cell r="AW180">
            <v>32.084664536741215</v>
          </cell>
          <cell r="AX180">
            <v>3339826</v>
          </cell>
          <cell r="AY180">
            <v>166.28459049041572</v>
          </cell>
          <cell r="AZ180">
            <v>23636</v>
          </cell>
          <cell r="BA180">
            <v>313</v>
          </cell>
          <cell r="BB180">
            <v>37.757188498402556</v>
          </cell>
          <cell r="BC180">
            <v>3582216</v>
          </cell>
          <cell r="BD180">
            <v>151.55762396344559</v>
          </cell>
          <cell r="BE180" t="e">
            <v>#REF!</v>
          </cell>
          <cell r="BF180" t="e">
            <v>#REF!</v>
          </cell>
          <cell r="BG180" t="e">
            <v>#REF!</v>
          </cell>
          <cell r="BH180" t="e">
            <v>#REF!</v>
          </cell>
          <cell r="BI180" t="e">
            <v>#REF!</v>
          </cell>
          <cell r="BJ180" t="str">
            <v>SHD</v>
          </cell>
        </row>
        <row r="181">
          <cell r="D181" t="str">
            <v>Rutland</v>
          </cell>
          <cell r="E181">
            <v>2896880</v>
          </cell>
          <cell r="F181" t="str">
            <v>Rate increases every November</v>
          </cell>
          <cell r="G181">
            <v>0.93</v>
          </cell>
          <cell r="H181">
            <v>3114924.7311827955</v>
          </cell>
          <cell r="I181" t="str">
            <v>Cape Air</v>
          </cell>
          <cell r="J181" t="str">
            <v>DOT-OST-2005-21681</v>
          </cell>
          <cell r="K181">
            <v>45231</v>
          </cell>
          <cell r="L181">
            <v>46691</v>
          </cell>
          <cell r="M181" t="str">
            <v>MM</v>
          </cell>
          <cell r="N181" t="str">
            <v>2023-8-14</v>
          </cell>
          <cell r="O181" t="str">
            <v>BOS</v>
          </cell>
          <cell r="P181" t="str">
            <v>C-402/Tecnam</v>
          </cell>
          <cell r="Q181">
            <v>9</v>
          </cell>
          <cell r="R181">
            <v>3</v>
          </cell>
          <cell r="S181">
            <v>21</v>
          </cell>
          <cell r="T181" t="str">
            <v>T</v>
          </cell>
          <cell r="U181">
            <v>10244</v>
          </cell>
          <cell r="V181">
            <v>313</v>
          </cell>
          <cell r="W181">
            <v>16.364217252396166</v>
          </cell>
          <cell r="X181">
            <v>1355583</v>
          </cell>
          <cell r="Y181">
            <v>132.32946114798906</v>
          </cell>
          <cell r="Z181">
            <v>9825</v>
          </cell>
          <cell r="AA181">
            <v>313</v>
          </cell>
          <cell r="AB181">
            <v>15.694888178913738</v>
          </cell>
          <cell r="AC181">
            <v>1324767</v>
          </cell>
          <cell r="AD181">
            <v>134.83633587786261</v>
          </cell>
          <cell r="AE181">
            <v>11148</v>
          </cell>
          <cell r="AF181">
            <v>313</v>
          </cell>
          <cell r="AG181">
            <v>17.808306709265175</v>
          </cell>
          <cell r="AH181">
            <v>1646787</v>
          </cell>
          <cell r="AI181">
            <v>147.72039827771798</v>
          </cell>
          <cell r="AJ181">
            <v>10970</v>
          </cell>
          <cell r="AK181">
            <v>313</v>
          </cell>
          <cell r="AL181">
            <v>17.523961661341854</v>
          </cell>
          <cell r="AM181">
            <v>1716490</v>
          </cell>
          <cell r="AN181">
            <v>156.47128532360983</v>
          </cell>
          <cell r="AO181" t="str">
            <v>Rutland, VT</v>
          </cell>
          <cell r="AP181">
            <v>5541</v>
          </cell>
          <cell r="AQ181">
            <v>313</v>
          </cell>
          <cell r="AR181">
            <v>8.8514376996805115</v>
          </cell>
          <cell r="AS181">
            <v>1757046</v>
          </cell>
          <cell r="AT181">
            <v>317.09907958852193</v>
          </cell>
          <cell r="AU181">
            <v>7161</v>
          </cell>
          <cell r="AV181">
            <v>313</v>
          </cell>
          <cell r="AW181">
            <v>11.439297124600639</v>
          </cell>
          <cell r="AX181">
            <v>1798530</v>
          </cell>
          <cell r="AY181">
            <v>251.15626309174695</v>
          </cell>
          <cell r="AZ181">
            <v>10717</v>
          </cell>
          <cell r="BA181">
            <v>313</v>
          </cell>
          <cell r="BB181">
            <v>17.119808306709267</v>
          </cell>
          <cell r="BC181">
            <v>1894727</v>
          </cell>
          <cell r="BD181">
            <v>176.79639824577774</v>
          </cell>
          <cell r="BE181" t="e">
            <v>#REF!</v>
          </cell>
          <cell r="BF181" t="e">
            <v>#REF!</v>
          </cell>
          <cell r="BG181" t="e">
            <v>#REF!</v>
          </cell>
          <cell r="BH181" t="e">
            <v>#REF!</v>
          </cell>
          <cell r="BI181" t="e">
            <v>#REF!</v>
          </cell>
          <cell r="BJ181" t="str">
            <v>RUT</v>
          </cell>
        </row>
        <row r="182">
          <cell r="D182" t="str">
            <v>Eau Claire</v>
          </cell>
          <cell r="E182">
            <v>6319461</v>
          </cell>
          <cell r="F182" t="str">
            <v>Order 2024-9-5; Rate increase each December</v>
          </cell>
          <cell r="G182">
            <v>0.97</v>
          </cell>
          <cell r="H182">
            <v>6514908.2474226803</v>
          </cell>
          <cell r="I182" t="str">
            <v>SkyWest</v>
          </cell>
          <cell r="J182" t="str">
            <v>DOT-OST-2009-0306</v>
          </cell>
          <cell r="K182">
            <v>45627</v>
          </cell>
          <cell r="L182">
            <v>46721</v>
          </cell>
          <cell r="M182" t="str">
            <v>SF</v>
          </cell>
          <cell r="N182" t="str">
            <v>2024-9-5</v>
          </cell>
          <cell r="O182" t="str">
            <v>ORD</v>
          </cell>
          <cell r="P182" t="str">
            <v>CRJ-200</v>
          </cell>
          <cell r="Q182">
            <v>50</v>
          </cell>
          <cell r="R182">
            <v>2</v>
          </cell>
          <cell r="S182">
            <v>12</v>
          </cell>
          <cell r="T182" t="str">
            <v>T</v>
          </cell>
          <cell r="U182">
            <v>36404</v>
          </cell>
          <cell r="V182">
            <v>313</v>
          </cell>
          <cell r="W182">
            <v>58.153354632587856</v>
          </cell>
          <cell r="X182">
            <v>1988732</v>
          </cell>
          <cell r="Y182">
            <v>54.629491264696185</v>
          </cell>
          <cell r="Z182">
            <v>41203</v>
          </cell>
          <cell r="AA182">
            <v>313</v>
          </cell>
          <cell r="AB182">
            <v>65.819488817891369</v>
          </cell>
          <cell r="AC182">
            <v>2200588</v>
          </cell>
          <cell r="AD182">
            <v>53.408441132927216</v>
          </cell>
          <cell r="AE182">
            <v>41692</v>
          </cell>
          <cell r="AF182">
            <v>313</v>
          </cell>
          <cell r="AG182">
            <v>66.600638977635782</v>
          </cell>
          <cell r="AH182">
            <v>2346800</v>
          </cell>
          <cell r="AI182">
            <v>56.288976302408138</v>
          </cell>
          <cell r="AJ182">
            <v>43936</v>
          </cell>
          <cell r="AK182">
            <v>313</v>
          </cell>
          <cell r="AL182">
            <v>70.185303514376997</v>
          </cell>
          <cell r="AM182">
            <v>2397076</v>
          </cell>
          <cell r="AN182">
            <v>54.558357611070647</v>
          </cell>
          <cell r="AO182" t="str">
            <v>Eau Claire, WI</v>
          </cell>
          <cell r="AP182">
            <v>25480</v>
          </cell>
          <cell r="AQ182">
            <v>313</v>
          </cell>
          <cell r="AR182">
            <v>40.70287539936102</v>
          </cell>
          <cell r="AS182">
            <v>2329228</v>
          </cell>
          <cell r="AT182">
            <v>91.413971742543168</v>
          </cell>
          <cell r="AU182">
            <v>30807</v>
          </cell>
          <cell r="AV182">
            <v>313</v>
          </cell>
          <cell r="AW182">
            <v>49.212460063897765</v>
          </cell>
          <cell r="AX182">
            <v>2491722</v>
          </cell>
          <cell r="AY182">
            <v>80.881682734443473</v>
          </cell>
          <cell r="AZ182">
            <v>37538</v>
          </cell>
          <cell r="BA182">
            <v>313</v>
          </cell>
          <cell r="BB182">
            <v>59.964856230031948</v>
          </cell>
          <cell r="BC182">
            <v>2358585</v>
          </cell>
          <cell r="BD182">
            <v>62.831930310618574</v>
          </cell>
          <cell r="BE182" t="e">
            <v>#REF!</v>
          </cell>
          <cell r="BF182" t="e">
            <v>#REF!</v>
          </cell>
          <cell r="BG182" t="e">
            <v>#REF!</v>
          </cell>
          <cell r="BH182" t="e">
            <v>#REF!</v>
          </cell>
          <cell r="BI182" t="e">
            <v>#REF!</v>
          </cell>
          <cell r="BJ182" t="str">
            <v>EAU</v>
          </cell>
        </row>
        <row r="183">
          <cell r="D183" t="str">
            <v>Rhinelander</v>
          </cell>
          <cell r="E183">
            <v>4755240</v>
          </cell>
          <cell r="F183" t="str">
            <v>Rate increases each February</v>
          </cell>
          <cell r="G183">
            <v>0.97</v>
          </cell>
          <cell r="H183">
            <v>4902309.2783505153</v>
          </cell>
          <cell r="I183" t="str">
            <v>SkyWest</v>
          </cell>
          <cell r="J183" t="str">
            <v>DOT-OST-2011-0109</v>
          </cell>
          <cell r="K183">
            <v>46054</v>
          </cell>
          <cell r="L183">
            <v>47514</v>
          </cell>
          <cell r="M183" t="str">
            <v>MM</v>
          </cell>
          <cell r="N183" t="str">
            <v>2026-1-15</v>
          </cell>
          <cell r="O183" t="str">
            <v>MSP</v>
          </cell>
          <cell r="P183" t="str">
            <v>CRJ550</v>
          </cell>
          <cell r="Q183">
            <v>50</v>
          </cell>
          <cell r="R183">
            <v>2</v>
          </cell>
          <cell r="S183">
            <v>14</v>
          </cell>
          <cell r="T183" t="str">
            <v>T</v>
          </cell>
          <cell r="U183">
            <v>43046</v>
          </cell>
          <cell r="V183">
            <v>313</v>
          </cell>
          <cell r="W183">
            <v>68.763578274760377</v>
          </cell>
          <cell r="X183">
            <v>2083650</v>
          </cell>
          <cell r="Y183">
            <v>48.405194443153839</v>
          </cell>
          <cell r="Z183">
            <v>44937</v>
          </cell>
          <cell r="AA183">
            <v>313</v>
          </cell>
          <cell r="AB183">
            <v>71.784345047923324</v>
          </cell>
          <cell r="AC183">
            <v>1799075</v>
          </cell>
          <cell r="AD183">
            <v>40.035494136235172</v>
          </cell>
          <cell r="AE183">
            <v>47305</v>
          </cell>
          <cell r="AF183">
            <v>313</v>
          </cell>
          <cell r="AG183">
            <v>75.567092651757193</v>
          </cell>
          <cell r="AH183">
            <v>1695812</v>
          </cell>
          <cell r="AI183">
            <v>35.848472677306837</v>
          </cell>
          <cell r="AJ183">
            <v>53533</v>
          </cell>
          <cell r="AK183">
            <v>313</v>
          </cell>
          <cell r="AL183">
            <v>85.515974440894567</v>
          </cell>
          <cell r="AM183">
            <v>2105921</v>
          </cell>
          <cell r="AN183">
            <v>39.338744325929802</v>
          </cell>
          <cell r="AO183" t="str">
            <v>Rhinelander, WI</v>
          </cell>
          <cell r="AP183">
            <v>32603</v>
          </cell>
          <cell r="AQ183">
            <v>313</v>
          </cell>
          <cell r="AR183">
            <v>52.081469648562297</v>
          </cell>
          <cell r="AS183">
            <v>2214445</v>
          </cell>
          <cell r="AT183">
            <v>67.92151029046407</v>
          </cell>
          <cell r="AU183">
            <v>47998</v>
          </cell>
          <cell r="AV183">
            <v>313</v>
          </cell>
          <cell r="AW183">
            <v>76.674121405750796</v>
          </cell>
          <cell r="AX183">
            <v>2515620</v>
          </cell>
          <cell r="AY183">
            <v>52.410933788907869</v>
          </cell>
          <cell r="AZ183">
            <v>43896</v>
          </cell>
          <cell r="BA183">
            <v>313</v>
          </cell>
          <cell r="BB183">
            <v>70.121405750798715</v>
          </cell>
          <cell r="BC183">
            <v>2573208</v>
          </cell>
          <cell r="BD183">
            <v>58.620557681793329</v>
          </cell>
          <cell r="BE183" t="e">
            <v>#REF!</v>
          </cell>
          <cell r="BF183" t="e">
            <v>#REF!</v>
          </cell>
          <cell r="BG183" t="e">
            <v>#REF!</v>
          </cell>
          <cell r="BH183" t="e">
            <v>#REF!</v>
          </cell>
          <cell r="BI183" t="e">
            <v>#REF!</v>
          </cell>
          <cell r="BJ183" t="str">
            <v>RHI</v>
          </cell>
        </row>
        <row r="184">
          <cell r="D184" t="str">
            <v>Parkersburg</v>
          </cell>
          <cell r="E184">
            <v>6161370</v>
          </cell>
          <cell r="F184" t="str">
            <v>Order 2025-9-9, Contour Interim Rate</v>
          </cell>
          <cell r="G184">
            <v>0.97</v>
          </cell>
          <cell r="H184">
            <v>6351927.8350515468</v>
          </cell>
          <cell r="I184" t="str">
            <v>Contour</v>
          </cell>
          <cell r="J184" t="str">
            <v>DOT-OST-2005-20734</v>
          </cell>
          <cell r="K184">
            <v>45931</v>
          </cell>
          <cell r="L184">
            <v>46142</v>
          </cell>
          <cell r="M184" t="str">
            <v>SF</v>
          </cell>
          <cell r="N184" t="str">
            <v>2025-9-9</v>
          </cell>
          <cell r="O184" t="str">
            <v>CLT</v>
          </cell>
          <cell r="P184" t="str">
            <v>ERJ-135</v>
          </cell>
          <cell r="Q184">
            <v>30</v>
          </cell>
          <cell r="R184">
            <v>2</v>
          </cell>
          <cell r="S184">
            <v>12</v>
          </cell>
          <cell r="T184" t="str">
            <v>T</v>
          </cell>
          <cell r="U184">
            <v>8434</v>
          </cell>
          <cell r="V184">
            <v>313</v>
          </cell>
          <cell r="W184">
            <v>13.472843450479234</v>
          </cell>
          <cell r="X184">
            <v>3420872</v>
          </cell>
          <cell r="Y184">
            <v>405.60493241640978</v>
          </cell>
          <cell r="Z184">
            <v>9215</v>
          </cell>
          <cell r="AA184">
            <v>313</v>
          </cell>
          <cell r="AB184">
            <v>14.720447284345047</v>
          </cell>
          <cell r="AC184">
            <v>1545375</v>
          </cell>
          <cell r="AD184">
            <v>167.70211611502984</v>
          </cell>
          <cell r="AE184">
            <v>7316</v>
          </cell>
          <cell r="AF184">
            <v>313</v>
          </cell>
          <cell r="AG184">
            <v>11.686900958466454</v>
          </cell>
          <cell r="AH184">
            <v>1764105</v>
          </cell>
          <cell r="AI184">
            <v>241.12971569163477</v>
          </cell>
          <cell r="AJ184">
            <v>7804</v>
          </cell>
          <cell r="AK184">
            <v>313</v>
          </cell>
          <cell r="AL184">
            <v>12.466453674121405</v>
          </cell>
          <cell r="AM184">
            <v>1831019</v>
          </cell>
          <cell r="AN184">
            <v>234.62570476678627</v>
          </cell>
          <cell r="AO184" t="str">
            <v>Parkersburg, WV</v>
          </cell>
          <cell r="AP184">
            <v>7435</v>
          </cell>
          <cell r="AQ184">
            <v>313</v>
          </cell>
          <cell r="AR184">
            <v>11.876996805111821</v>
          </cell>
          <cell r="AS184">
            <v>1979142</v>
          </cell>
          <cell r="AT184">
            <v>266.19260255548085</v>
          </cell>
          <cell r="AU184">
            <v>11388</v>
          </cell>
          <cell r="AV184">
            <v>313</v>
          </cell>
          <cell r="AW184">
            <v>18.191693290734825</v>
          </cell>
          <cell r="AX184">
            <v>2158750</v>
          </cell>
          <cell r="AY184">
            <v>189.56357569371269</v>
          </cell>
          <cell r="AZ184">
            <v>7340</v>
          </cell>
          <cell r="BA184">
            <v>313</v>
          </cell>
          <cell r="BB184">
            <v>11.725239616613418</v>
          </cell>
          <cell r="BC184">
            <v>2086216</v>
          </cell>
          <cell r="BD184">
            <v>284.22561307901907</v>
          </cell>
          <cell r="BE184" t="e">
            <v>#REF!</v>
          </cell>
          <cell r="BF184" t="e">
            <v>#REF!</v>
          </cell>
          <cell r="BG184" t="e">
            <v>#REF!</v>
          </cell>
          <cell r="BH184" t="e">
            <v>#REF!</v>
          </cell>
          <cell r="BI184" t="e">
            <v>#REF!</v>
          </cell>
          <cell r="BJ184" t="str">
            <v>PKB</v>
          </cell>
        </row>
        <row r="185">
          <cell r="D185" t="str">
            <v>Greenbrier/Lewisburg</v>
          </cell>
          <cell r="E185">
            <v>6042750</v>
          </cell>
          <cell r="F185" t="str">
            <v>Rate increases each November 1</v>
          </cell>
          <cell r="G185">
            <v>0.97</v>
          </cell>
          <cell r="H185">
            <v>6229639.1752577322</v>
          </cell>
          <cell r="I185" t="str">
            <v>SkyWest</v>
          </cell>
          <cell r="J185" t="str">
            <v>DOT-OST-2003-15553</v>
          </cell>
          <cell r="K185">
            <v>45962</v>
          </cell>
          <cell r="L185">
            <v>46326</v>
          </cell>
          <cell r="M185" t="str">
            <v>SF</v>
          </cell>
          <cell r="N185" t="str">
            <v>2025-9-14</v>
          </cell>
          <cell r="O185" t="str">
            <v>ORD/CLT</v>
          </cell>
          <cell r="P185" t="str">
            <v>CRJ-200</v>
          </cell>
          <cell r="Q185">
            <v>50</v>
          </cell>
          <cell r="R185">
            <v>2</v>
          </cell>
          <cell r="S185">
            <v>12</v>
          </cell>
          <cell r="T185" t="str">
            <v>T</v>
          </cell>
          <cell r="U185">
            <v>9023</v>
          </cell>
          <cell r="V185">
            <v>313</v>
          </cell>
          <cell r="W185">
            <v>14.41373801916933</v>
          </cell>
          <cell r="X185">
            <v>3507888</v>
          </cell>
          <cell r="Y185">
            <v>388.7718053862352</v>
          </cell>
          <cell r="Z185">
            <v>9006</v>
          </cell>
          <cell r="AA185">
            <v>313</v>
          </cell>
          <cell r="AB185">
            <v>14.386581469648561</v>
          </cell>
          <cell r="AC185">
            <v>4083728.5</v>
          </cell>
          <cell r="AD185">
            <v>453.44531423495448</v>
          </cell>
          <cell r="AE185">
            <v>15483</v>
          </cell>
          <cell r="AF185">
            <v>313</v>
          </cell>
          <cell r="AG185">
            <v>24.733226837060702</v>
          </cell>
          <cell r="AH185">
            <v>3886512</v>
          </cell>
          <cell r="AI185">
            <v>251.0180197636117</v>
          </cell>
          <cell r="AJ185">
            <v>24531</v>
          </cell>
          <cell r="AK185">
            <v>313</v>
          </cell>
          <cell r="AL185">
            <v>39.186900958466452</v>
          </cell>
          <cell r="AM185">
            <v>4138022</v>
          </cell>
          <cell r="AN185">
            <v>168.68541845012433</v>
          </cell>
          <cell r="AO185" t="str">
            <v>Greenbrier/Lewisburg, WV</v>
          </cell>
          <cell r="AP185">
            <v>11993</v>
          </cell>
          <cell r="AQ185">
            <v>313</v>
          </cell>
          <cell r="AR185">
            <v>19.158146964856229</v>
          </cell>
          <cell r="AS185">
            <v>3576456</v>
          </cell>
          <cell r="AT185">
            <v>298.21195697490202</v>
          </cell>
          <cell r="AU185">
            <v>17892</v>
          </cell>
          <cell r="AV185">
            <v>313</v>
          </cell>
          <cell r="AW185">
            <v>28.581469648562301</v>
          </cell>
          <cell r="AX185">
            <v>4002870</v>
          </cell>
          <cell r="AY185">
            <v>223.72401073105297</v>
          </cell>
          <cell r="AZ185">
            <v>21253</v>
          </cell>
          <cell r="BA185">
            <v>313</v>
          </cell>
          <cell r="BB185">
            <v>33.950479233226837</v>
          </cell>
          <cell r="BC185">
            <v>4386964</v>
          </cell>
          <cell r="BD185">
            <v>206.4162235919635</v>
          </cell>
          <cell r="BE185" t="e">
            <v>#REF!</v>
          </cell>
          <cell r="BF185" t="e">
            <v>#REF!</v>
          </cell>
          <cell r="BG185" t="e">
            <v>#REF!</v>
          </cell>
          <cell r="BH185" t="e">
            <v>#REF!</v>
          </cell>
          <cell r="BI185" t="e">
            <v>#REF!</v>
          </cell>
          <cell r="BJ185" t="str">
            <v>LWB</v>
          </cell>
        </row>
        <row r="186">
          <cell r="D186" t="str">
            <v>Morgantown</v>
          </cell>
          <cell r="E186">
            <v>6411615</v>
          </cell>
          <cell r="F186" t="str">
            <v>Rate increases every Nov. 1; Order 2024-9-18</v>
          </cell>
          <cell r="G186">
            <v>0.97</v>
          </cell>
          <cell r="H186">
            <v>6609912.3711340204</v>
          </cell>
          <cell r="I186" t="str">
            <v>SkyWest</v>
          </cell>
          <cell r="J186" t="str">
            <v>DOT-OST-2005-20735</v>
          </cell>
          <cell r="K186">
            <v>45597</v>
          </cell>
          <cell r="L186">
            <v>46691</v>
          </cell>
          <cell r="M186" t="str">
            <v>SF</v>
          </cell>
          <cell r="N186" t="str">
            <v>2024-9-18</v>
          </cell>
          <cell r="O186" t="str">
            <v>IAD/ORD</v>
          </cell>
          <cell r="P186" t="str">
            <v>CRJ-200</v>
          </cell>
          <cell r="Q186">
            <v>50</v>
          </cell>
          <cell r="S186">
            <v>5</v>
          </cell>
          <cell r="T186" t="str">
            <v>T</v>
          </cell>
          <cell r="U186">
            <v>15009</v>
          </cell>
          <cell r="V186">
            <v>313</v>
          </cell>
          <cell r="W186">
            <v>23.976038338658146</v>
          </cell>
          <cell r="X186">
            <v>2342555</v>
          </cell>
          <cell r="Y186">
            <v>156.07668732094078</v>
          </cell>
          <cell r="Z186">
            <v>12241</v>
          </cell>
          <cell r="AA186">
            <v>313</v>
          </cell>
          <cell r="AB186">
            <v>19.554313099041533</v>
          </cell>
          <cell r="AC186">
            <v>2567505</v>
          </cell>
          <cell r="AD186">
            <v>209.74634425292052</v>
          </cell>
          <cell r="AE186">
            <v>10605</v>
          </cell>
          <cell r="AF186">
            <v>313</v>
          </cell>
          <cell r="AG186">
            <v>16.940894568690094</v>
          </cell>
          <cell r="AH186">
            <v>2988960</v>
          </cell>
          <cell r="AI186">
            <v>281.84441301272983</v>
          </cell>
          <cell r="AJ186">
            <v>12288</v>
          </cell>
          <cell r="AK186">
            <v>313</v>
          </cell>
          <cell r="AL186">
            <v>19.629392971246006</v>
          </cell>
          <cell r="AM186">
            <v>3167700</v>
          </cell>
          <cell r="AN186">
            <v>257.7880859375</v>
          </cell>
          <cell r="AO186" t="str">
            <v>Morgantown, WV</v>
          </cell>
          <cell r="AP186">
            <v>8207</v>
          </cell>
          <cell r="AQ186">
            <v>313</v>
          </cell>
          <cell r="AR186">
            <v>13.110223642172524</v>
          </cell>
          <cell r="AS186">
            <v>3183036</v>
          </cell>
          <cell r="AT186">
            <v>387.84403557938344</v>
          </cell>
          <cell r="AU186">
            <v>10773</v>
          </cell>
          <cell r="AV186">
            <v>313</v>
          </cell>
          <cell r="AW186">
            <v>17.209265175718851</v>
          </cell>
          <cell r="AX186">
            <v>3192680</v>
          </cell>
          <cell r="AY186">
            <v>296.35941706117143</v>
          </cell>
          <cell r="AZ186">
            <v>14168</v>
          </cell>
          <cell r="BA186">
            <v>313</v>
          </cell>
          <cell r="BB186">
            <v>22.63258785942492</v>
          </cell>
          <cell r="BC186">
            <v>3104156</v>
          </cell>
          <cell r="BD186">
            <v>219.09627329192546</v>
          </cell>
          <cell r="BE186" t="e">
            <v>#REF!</v>
          </cell>
          <cell r="BF186" t="e">
            <v>#REF!</v>
          </cell>
          <cell r="BG186" t="e">
            <v>#REF!</v>
          </cell>
          <cell r="BH186" t="e">
            <v>#REF!</v>
          </cell>
          <cell r="BI186" t="e">
            <v>#REF!</v>
          </cell>
          <cell r="BJ186" t="str">
            <v>MGW</v>
          </cell>
        </row>
        <row r="187">
          <cell r="D187" t="str">
            <v>Beckley</v>
          </cell>
          <cell r="E187">
            <v>5974095</v>
          </cell>
          <cell r="F187" t="str">
            <v>Rate increases every October</v>
          </cell>
          <cell r="G187">
            <v>0.97</v>
          </cell>
          <cell r="H187">
            <v>6158860.8247422678</v>
          </cell>
          <cell r="I187" t="str">
            <v>Contour</v>
          </cell>
          <cell r="J187" t="str">
            <v>DOT-OST-1997-2761</v>
          </cell>
          <cell r="K187">
            <v>45931</v>
          </cell>
          <cell r="L187">
            <v>47391</v>
          </cell>
          <cell r="M187" t="str">
            <v>MR</v>
          </cell>
          <cell r="N187" t="str">
            <v>2025-9-20</v>
          </cell>
          <cell r="O187" t="str">
            <v>CLT</v>
          </cell>
          <cell r="P187" t="str">
            <v>ERJ-135</v>
          </cell>
          <cell r="Q187">
            <v>30</v>
          </cell>
          <cell r="R187">
            <v>2</v>
          </cell>
          <cell r="S187">
            <v>12</v>
          </cell>
          <cell r="T187" t="str">
            <v>T</v>
          </cell>
          <cell r="U187">
            <v>3807</v>
          </cell>
          <cell r="V187">
            <v>313</v>
          </cell>
          <cell r="W187">
            <v>6.0814696485623001</v>
          </cell>
          <cell r="X187">
            <v>2471805</v>
          </cell>
          <cell r="Y187">
            <v>649.27895981087465</v>
          </cell>
          <cell r="Z187">
            <v>3817</v>
          </cell>
          <cell r="AA187">
            <v>313</v>
          </cell>
          <cell r="AB187">
            <v>6.0974440894568689</v>
          </cell>
          <cell r="AC187">
            <v>1602862</v>
          </cell>
          <cell r="AD187">
            <v>419.92716793293164</v>
          </cell>
          <cell r="AE187">
            <v>3738</v>
          </cell>
          <cell r="AF187">
            <v>313</v>
          </cell>
          <cell r="AG187">
            <v>5.9712460063897765</v>
          </cell>
          <cell r="AH187">
            <v>2261136</v>
          </cell>
          <cell r="AI187">
            <v>604.90529695024077</v>
          </cell>
          <cell r="AJ187">
            <v>14031</v>
          </cell>
          <cell r="AK187">
            <v>313</v>
          </cell>
          <cell r="AL187">
            <v>22.41373801916933</v>
          </cell>
          <cell r="AM187">
            <v>2360296</v>
          </cell>
          <cell r="AN187">
            <v>168.22008409949399</v>
          </cell>
          <cell r="AO187" t="str">
            <v>Beckley, WV</v>
          </cell>
          <cell r="AP187">
            <v>12447</v>
          </cell>
          <cell r="AQ187">
            <v>313</v>
          </cell>
          <cell r="AR187">
            <v>19.883386581469647</v>
          </cell>
          <cell r="AS187">
            <v>2738736</v>
          </cell>
          <cell r="AT187">
            <v>220.03181489515546</v>
          </cell>
          <cell r="AU187">
            <v>19092</v>
          </cell>
          <cell r="AV187">
            <v>313</v>
          </cell>
          <cell r="AW187">
            <v>30.498402555910545</v>
          </cell>
          <cell r="AX187">
            <v>2834832</v>
          </cell>
          <cell r="AY187">
            <v>148.48271527341294</v>
          </cell>
          <cell r="AZ187">
            <v>11556</v>
          </cell>
          <cell r="BA187">
            <v>313</v>
          </cell>
          <cell r="BB187">
            <v>18.460063897763579</v>
          </cell>
          <cell r="BC187">
            <v>2638056</v>
          </cell>
          <cell r="BD187">
            <v>228.28452751817238</v>
          </cell>
          <cell r="BE187" t="e">
            <v>#REF!</v>
          </cell>
          <cell r="BF187" t="e">
            <v>#REF!</v>
          </cell>
          <cell r="BG187" t="e">
            <v>#REF!</v>
          </cell>
          <cell r="BH187" t="e">
            <v>#REF!</v>
          </cell>
          <cell r="BI187" t="e">
            <v>#REF!</v>
          </cell>
          <cell r="BJ187" t="str">
            <v>BKW</v>
          </cell>
        </row>
        <row r="188">
          <cell r="D188" t="str">
            <v>Clarksburg</v>
          </cell>
          <cell r="E188">
            <v>4590084</v>
          </cell>
          <cell r="F188" t="str">
            <v>Rate increases every December</v>
          </cell>
          <cell r="G188">
            <v>0.97</v>
          </cell>
          <cell r="H188">
            <v>4732045.3608247424</v>
          </cell>
          <cell r="I188" t="str">
            <v>SkyWest</v>
          </cell>
          <cell r="J188" t="str">
            <v>DOT-OST-2005-20736</v>
          </cell>
          <cell r="K188">
            <v>45992</v>
          </cell>
          <cell r="L188">
            <v>47452</v>
          </cell>
          <cell r="M188" t="str">
            <v>SF</v>
          </cell>
          <cell r="N188" t="str">
            <v>2025-11-13</v>
          </cell>
          <cell r="O188" t="str">
            <v>ORD/IAD</v>
          </cell>
          <cell r="P188" t="str">
            <v>CRJ200</v>
          </cell>
          <cell r="Q188">
            <v>50</v>
          </cell>
          <cell r="R188">
            <v>2</v>
          </cell>
          <cell r="S188">
            <v>12</v>
          </cell>
          <cell r="T188" t="str">
            <v>T</v>
          </cell>
          <cell r="U188">
            <v>9041</v>
          </cell>
          <cell r="V188">
            <v>313</v>
          </cell>
          <cell r="W188">
            <v>14.442492012779553</v>
          </cell>
          <cell r="X188">
            <v>2305224</v>
          </cell>
          <cell r="Y188">
            <v>254.97444972901226</v>
          </cell>
          <cell r="Z188">
            <v>4045</v>
          </cell>
          <cell r="AA188">
            <v>178.28571428571428</v>
          </cell>
          <cell r="AB188">
            <v>11.344150641025642</v>
          </cell>
          <cell r="AC188">
            <v>807816</v>
          </cell>
          <cell r="AD188">
            <v>199.70729295426452</v>
          </cell>
          <cell r="AE188">
            <v>26590</v>
          </cell>
          <cell r="AF188">
            <v>286</v>
          </cell>
          <cell r="AG188">
            <v>46.486013986013987</v>
          </cell>
          <cell r="AH188">
            <v>2627037</v>
          </cell>
          <cell r="AI188">
            <v>98.797931553215491</v>
          </cell>
          <cell r="AJ188">
            <v>38274</v>
          </cell>
          <cell r="AK188">
            <v>313</v>
          </cell>
          <cell r="AL188">
            <v>61.140575079872207</v>
          </cell>
          <cell r="AM188">
            <v>2876454</v>
          </cell>
          <cell r="AN188">
            <v>75.154256153002038</v>
          </cell>
          <cell r="AO188" t="str">
            <v>Clarksburg/Fairmont, WV</v>
          </cell>
          <cell r="AP188">
            <v>18942</v>
          </cell>
          <cell r="AQ188">
            <v>313</v>
          </cell>
          <cell r="AR188">
            <v>30.258785942492011</v>
          </cell>
          <cell r="AS188">
            <v>2871467</v>
          </cell>
          <cell r="AT188">
            <v>151.59259845845213</v>
          </cell>
          <cell r="AU188">
            <v>21976</v>
          </cell>
          <cell r="AV188">
            <v>313</v>
          </cell>
          <cell r="AW188">
            <v>35.105431309904155</v>
          </cell>
          <cell r="AX188">
            <v>2854383</v>
          </cell>
          <cell r="AY188">
            <v>129.8863760465963</v>
          </cell>
          <cell r="AZ188">
            <v>29424</v>
          </cell>
          <cell r="BA188">
            <v>313</v>
          </cell>
          <cell r="BB188">
            <v>47.003194888178911</v>
          </cell>
          <cell r="BC188">
            <v>3965460</v>
          </cell>
          <cell r="BD188">
            <v>134.76957585644371</v>
          </cell>
          <cell r="BE188" t="e">
            <v>#REF!</v>
          </cell>
          <cell r="BF188" t="e">
            <v>#REF!</v>
          </cell>
          <cell r="BG188" t="e">
            <v>#REF!</v>
          </cell>
          <cell r="BH188" t="e">
            <v>#REF!</v>
          </cell>
          <cell r="BI188" t="e">
            <v>#REF!</v>
          </cell>
          <cell r="BJ188" t="str">
            <v>CKB</v>
          </cell>
        </row>
        <row r="189">
          <cell r="D189" t="str">
            <v>Cody</v>
          </cell>
          <cell r="E189">
            <v>3703664</v>
          </cell>
          <cell r="F189" t="str">
            <v>No subsidy Jun-Sep; rate increases every June</v>
          </cell>
          <cell r="G189">
            <v>0.97</v>
          </cell>
          <cell r="H189">
            <v>3818210.3092783508</v>
          </cell>
          <cell r="I189" t="str">
            <v>SkyWest</v>
          </cell>
          <cell r="J189" t="str">
            <v>DOT-OST-2011-0121</v>
          </cell>
          <cell r="K189">
            <v>45444</v>
          </cell>
          <cell r="L189">
            <v>46538</v>
          </cell>
          <cell r="M189" t="str">
            <v>MM</v>
          </cell>
          <cell r="N189" t="str">
            <v>2024-5-12</v>
          </cell>
          <cell r="O189" t="str">
            <v>DEN</v>
          </cell>
          <cell r="P189" t="str">
            <v>CRJ-200</v>
          </cell>
          <cell r="Q189">
            <v>50</v>
          </cell>
          <cell r="R189">
            <v>2</v>
          </cell>
          <cell r="S189">
            <v>14</v>
          </cell>
          <cell r="T189" t="str">
            <v>T</v>
          </cell>
          <cell r="U189">
            <v>55370</v>
          </cell>
          <cell r="V189">
            <v>313</v>
          </cell>
          <cell r="W189">
            <v>88.450479233226844</v>
          </cell>
          <cell r="X189">
            <v>1085268</v>
          </cell>
          <cell r="Y189">
            <v>19.60028896514358</v>
          </cell>
          <cell r="Z189">
            <v>65043</v>
          </cell>
          <cell r="AA189">
            <v>313</v>
          </cell>
          <cell r="AB189">
            <v>103.90255591054313</v>
          </cell>
          <cell r="AC189">
            <v>929127</v>
          </cell>
          <cell r="AD189">
            <v>14.28481158618145</v>
          </cell>
          <cell r="AE189">
            <v>78495</v>
          </cell>
          <cell r="AF189">
            <v>313</v>
          </cell>
          <cell r="AG189">
            <v>125.39137380191693</v>
          </cell>
          <cell r="AH189">
            <v>866951</v>
          </cell>
          <cell r="AI189">
            <v>11.044665265303523</v>
          </cell>
          <cell r="AJ189">
            <v>79739</v>
          </cell>
          <cell r="AK189">
            <v>313</v>
          </cell>
          <cell r="AM189">
            <v>791190</v>
          </cell>
          <cell r="AO189" t="str">
            <v>Cody, WY</v>
          </cell>
          <cell r="AP189">
            <v>27874</v>
          </cell>
          <cell r="AQ189">
            <v>208</v>
          </cell>
          <cell r="AR189">
            <v>67.004807692307693</v>
          </cell>
          <cell r="AS189">
            <v>775272</v>
          </cell>
          <cell r="AT189">
            <v>27.813446222286</v>
          </cell>
          <cell r="AU189">
            <v>52763</v>
          </cell>
          <cell r="AV189">
            <v>208</v>
          </cell>
          <cell r="AW189">
            <v>126.83413461538461</v>
          </cell>
          <cell r="AX189">
            <v>739998</v>
          </cell>
          <cell r="AY189">
            <v>14.024941720523852</v>
          </cell>
          <cell r="AZ189">
            <v>75895</v>
          </cell>
          <cell r="BA189">
            <v>208</v>
          </cell>
          <cell r="BB189">
            <v>182.43990384615384</v>
          </cell>
          <cell r="BC189">
            <v>816732</v>
          </cell>
          <cell r="BD189">
            <v>10.761341326833124</v>
          </cell>
          <cell r="BE189" t="e">
            <v>#REF!</v>
          </cell>
          <cell r="BF189" t="e">
            <v>#REF!</v>
          </cell>
          <cell r="BG189" t="e">
            <v>#REF!</v>
          </cell>
          <cell r="BH189" t="e">
            <v>#REF!</v>
          </cell>
          <cell r="BI189" t="e">
            <v>#REF!</v>
          </cell>
          <cell r="BJ189" t="str">
            <v>COD</v>
          </cell>
        </row>
        <row r="190">
          <cell r="D190" t="str">
            <v>Laramie</v>
          </cell>
          <cell r="E190">
            <v>5406432</v>
          </cell>
          <cell r="F190" t="str">
            <v>Rate increases every Oct.</v>
          </cell>
          <cell r="G190">
            <v>0.97</v>
          </cell>
          <cell r="H190">
            <v>5573641.2371134022</v>
          </cell>
          <cell r="I190" t="str">
            <v>SkyWest</v>
          </cell>
          <cell r="J190" t="str">
            <v>DOT-OST-1997-2958</v>
          </cell>
          <cell r="K190">
            <v>45566</v>
          </cell>
          <cell r="L190">
            <v>46660</v>
          </cell>
          <cell r="M190" t="str">
            <v>MM</v>
          </cell>
          <cell r="N190" t="str">
            <v>2024-8-14</v>
          </cell>
          <cell r="O190" t="str">
            <v>DEN</v>
          </cell>
          <cell r="P190" t="str">
            <v>CRJ-200</v>
          </cell>
          <cell r="Q190">
            <v>50</v>
          </cell>
          <cell r="R190">
            <v>2</v>
          </cell>
          <cell r="S190">
            <v>12</v>
          </cell>
          <cell r="T190" t="str">
            <v>T</v>
          </cell>
          <cell r="U190">
            <v>29266</v>
          </cell>
          <cell r="V190">
            <v>313</v>
          </cell>
          <cell r="W190">
            <v>46.750798722044728</v>
          </cell>
          <cell r="X190">
            <v>2046800</v>
          </cell>
          <cell r="Y190">
            <v>69.937811795257289</v>
          </cell>
          <cell r="Z190">
            <v>28836</v>
          </cell>
          <cell r="AA190">
            <v>313</v>
          </cell>
          <cell r="AB190">
            <v>46.063897763578275</v>
          </cell>
          <cell r="AC190">
            <v>2174696</v>
          </cell>
          <cell r="AD190">
            <v>75.416007768067686</v>
          </cell>
          <cell r="AE190">
            <v>31354</v>
          </cell>
          <cell r="AF190">
            <v>313</v>
          </cell>
          <cell r="AG190">
            <v>50.08626198083067</v>
          </cell>
          <cell r="AH190">
            <v>2185400</v>
          </cell>
          <cell r="AI190">
            <v>69.700835619059774</v>
          </cell>
          <cell r="AJ190">
            <v>34376</v>
          </cell>
          <cell r="AK190">
            <v>313</v>
          </cell>
          <cell r="AL190">
            <v>54.91373801916933</v>
          </cell>
          <cell r="AM190">
            <v>2087424</v>
          </cell>
          <cell r="AN190">
            <v>60.723295322317895</v>
          </cell>
          <cell r="AO190" t="str">
            <v>Laramie, WY</v>
          </cell>
          <cell r="AP190">
            <v>22326</v>
          </cell>
          <cell r="AQ190">
            <v>313</v>
          </cell>
          <cell r="AR190">
            <v>35.664536741214057</v>
          </cell>
          <cell r="AS190">
            <v>1992384</v>
          </cell>
          <cell r="AT190">
            <v>89.240526740123627</v>
          </cell>
          <cell r="AU190">
            <v>25789</v>
          </cell>
          <cell r="AV190">
            <v>313</v>
          </cell>
          <cell r="AW190">
            <v>41.196485623003198</v>
          </cell>
          <cell r="AX190">
            <v>2241444</v>
          </cell>
          <cell r="AY190">
            <v>86.914731086897518</v>
          </cell>
          <cell r="AZ190">
            <v>31584</v>
          </cell>
          <cell r="BA190">
            <v>313</v>
          </cell>
          <cell r="BB190">
            <v>50.453674121405754</v>
          </cell>
          <cell r="BC190">
            <v>2121852</v>
          </cell>
          <cell r="BD190">
            <v>67.181231003039514</v>
          </cell>
          <cell r="BE190" t="e">
            <v>#REF!</v>
          </cell>
          <cell r="BF190" t="e">
            <v>#REF!</v>
          </cell>
          <cell r="BG190" t="e">
            <v>#REF!</v>
          </cell>
          <cell r="BH190" t="e">
            <v>#REF!</v>
          </cell>
          <cell r="BI190" t="e">
            <v>#REF!</v>
          </cell>
          <cell r="BJ190" t="str">
            <v>LAR</v>
          </cell>
        </row>
        <row r="191">
          <cell r="E191">
            <v>706782058</v>
          </cell>
          <cell r="H191">
            <v>725084620.53382218</v>
          </cell>
          <cell r="BE191" t="e">
            <v>#REF!</v>
          </cell>
          <cell r="BH191" t="e">
            <v>#REF!</v>
          </cell>
        </row>
        <row r="192">
          <cell r="G192" t="str">
            <v>Diff</v>
          </cell>
          <cell r="H192">
            <v>18302562.533822179</v>
          </cell>
        </row>
        <row r="198">
          <cell r="D198" t="str">
            <v>Annual Subsidy @ 100% completion</v>
          </cell>
          <cell r="E198">
            <v>725084620.53382218</v>
          </cell>
        </row>
        <row r="199">
          <cell r="D199" t="str">
            <v>S&amp;E paid by EAS</v>
          </cell>
          <cell r="E199">
            <v>3200000</v>
          </cell>
          <cell r="F199" t="str">
            <v>*FY25 amount, per Lorenzo 12/30/24</v>
          </cell>
        </row>
        <row r="200">
          <cell r="D200" t="str">
            <v>Spend rate @ May 1, 2026</v>
          </cell>
          <cell r="E200">
            <v>728284620.53382218</v>
          </cell>
        </row>
        <row r="202">
          <cell r="D202" t="str">
            <v>Plus expected increases (decreases) - estimated:</v>
          </cell>
        </row>
        <row r="203">
          <cell r="D203" t="str">
            <v>Merced</v>
          </cell>
          <cell r="E203">
            <v>-3418729</v>
          </cell>
          <cell r="F203" t="str">
            <v>Contour Year 1 vs. Advanced Extension</v>
          </cell>
        </row>
        <row r="204">
          <cell r="D204" t="str">
            <v>Saranac Lake</v>
          </cell>
          <cell r="E204">
            <v>1701975</v>
          </cell>
          <cell r="F204" t="str">
            <v>New Cape Air year 1 vs. current</v>
          </cell>
        </row>
        <row r="205">
          <cell r="D205" t="str">
            <v>Parkersburg</v>
          </cell>
          <cell r="E205">
            <v>-377000</v>
          </cell>
          <cell r="F205" t="str">
            <v>Contour year 1 vs. interim rate</v>
          </cell>
        </row>
        <row r="206">
          <cell r="D206" t="str">
            <v>Pendleton</v>
          </cell>
          <cell r="E206">
            <v>305659</v>
          </cell>
          <cell r="F206" t="str">
            <v>New Boutique Year 1 vs. current</v>
          </cell>
        </row>
        <row r="207">
          <cell r="D207" t="str">
            <v>Garden City</v>
          </cell>
          <cell r="E207">
            <v>-1102316</v>
          </cell>
          <cell r="F207" t="str">
            <v>New SkyWest Year 1 vs. current</v>
          </cell>
        </row>
        <row r="208">
          <cell r="D208" t="str">
            <v>Kirksville</v>
          </cell>
          <cell r="E208">
            <v>137003</v>
          </cell>
          <cell r="F208" t="str">
            <v>New Contour Year 1 vs. current</v>
          </cell>
        </row>
        <row r="209">
          <cell r="D209" t="str">
            <v>Marion</v>
          </cell>
          <cell r="E209">
            <v>-862306</v>
          </cell>
          <cell r="F209" t="str">
            <v>New American vs. current</v>
          </cell>
        </row>
        <row r="210">
          <cell r="D210" t="str">
            <v>EAS Totals</v>
          </cell>
          <cell r="E210">
            <v>-2753408</v>
          </cell>
          <cell r="F210" t="str">
            <v>Total increase vs. current month snapshot</v>
          </cell>
        </row>
        <row r="213">
          <cell r="E213">
            <v>725531212.53382218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47683-564A-4CDF-98F3-5105BB632569}">
  <sheetPr>
    <pageSetUpPr fitToPage="1"/>
  </sheetPr>
  <dimension ref="A1:M87"/>
  <sheetViews>
    <sheetView tabSelected="1" workbookViewId="0">
      <selection activeCell="L23" sqref="L23"/>
    </sheetView>
  </sheetViews>
  <sheetFormatPr defaultColWidth="9.1796875" defaultRowHeight="13" x14ac:dyDescent="0.35"/>
  <cols>
    <col min="1" max="1" width="6.1796875" style="1" customWidth="1"/>
    <col min="2" max="2" width="4.81640625" style="1" customWidth="1"/>
    <col min="3" max="3" width="21.81640625" style="1" customWidth="1"/>
    <col min="4" max="4" width="14.1796875" style="3" customWidth="1"/>
    <col min="5" max="5" width="18" style="1" customWidth="1"/>
    <col min="6" max="6" width="18.7265625" style="4" customWidth="1"/>
    <col min="7" max="7" width="9.81640625" style="5" customWidth="1"/>
    <col min="8" max="8" width="9.453125" style="5" customWidth="1"/>
    <col min="9" max="9" width="11.7265625" style="6" customWidth="1"/>
    <col min="10" max="10" width="10.453125" style="1" customWidth="1"/>
    <col min="11" max="11" width="15.1796875" style="1" customWidth="1"/>
    <col min="12" max="12" width="7.54296875" style="7" customWidth="1"/>
    <col min="13" max="13" width="6" style="1" bestFit="1" customWidth="1"/>
    <col min="14" max="16384" width="9.1796875" style="1"/>
  </cols>
  <sheetData>
    <row r="1" spans="1:13" ht="15" x14ac:dyDescent="0.3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13" ht="15" x14ac:dyDescent="0.35">
      <c r="A2" s="60">
        <v>45778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x14ac:dyDescent="0.35">
      <c r="A3" s="2"/>
      <c r="M3" s="8"/>
    </row>
    <row r="4" spans="1:13" ht="13.15" customHeight="1" x14ac:dyDescent="0.3">
      <c r="A4" s="9"/>
      <c r="B4" s="10"/>
      <c r="C4" s="9"/>
      <c r="D4" s="11" t="s">
        <v>1</v>
      </c>
      <c r="E4" s="9" t="s">
        <v>2</v>
      </c>
      <c r="F4" s="12"/>
      <c r="G4" s="63" t="s">
        <v>3</v>
      </c>
      <c r="H4" s="64"/>
      <c r="I4" s="13" t="s">
        <v>4</v>
      </c>
      <c r="J4" s="9"/>
      <c r="K4" s="9"/>
      <c r="L4" s="14"/>
      <c r="M4" s="15"/>
    </row>
    <row r="5" spans="1:13" ht="13.15" customHeight="1" x14ac:dyDescent="0.3">
      <c r="A5" s="16"/>
      <c r="B5" s="17"/>
      <c r="C5" s="16"/>
      <c r="D5" s="18" t="s">
        <v>5</v>
      </c>
      <c r="E5" s="16" t="s">
        <v>6</v>
      </c>
      <c r="F5" s="19" t="s">
        <v>7</v>
      </c>
      <c r="G5" s="65" t="s">
        <v>8</v>
      </c>
      <c r="H5" s="66"/>
      <c r="I5" s="20" t="s">
        <v>9</v>
      </c>
      <c r="J5" s="16" t="s">
        <v>10</v>
      </c>
      <c r="K5" s="16"/>
      <c r="L5" s="21"/>
      <c r="M5" s="22" t="s">
        <v>11</v>
      </c>
    </row>
    <row r="6" spans="1:13" s="33" customFormat="1" ht="13.15" customHeight="1" x14ac:dyDescent="0.3">
      <c r="A6" s="23"/>
      <c r="B6" s="24" t="s">
        <v>12</v>
      </c>
      <c r="C6" s="25" t="s">
        <v>13</v>
      </c>
      <c r="D6" s="26" t="s">
        <v>14</v>
      </c>
      <c r="E6" s="23" t="s">
        <v>15</v>
      </c>
      <c r="F6" s="27" t="s">
        <v>16</v>
      </c>
      <c r="G6" s="28" t="s">
        <v>17</v>
      </c>
      <c r="H6" s="29" t="s">
        <v>18</v>
      </c>
      <c r="I6" s="30" t="s">
        <v>19</v>
      </c>
      <c r="J6" s="23" t="s">
        <v>20</v>
      </c>
      <c r="K6" s="23" t="s">
        <v>21</v>
      </c>
      <c r="L6" s="31" t="s">
        <v>22</v>
      </c>
      <c r="M6" s="32" t="s">
        <v>23</v>
      </c>
    </row>
    <row r="7" spans="1:13" x14ac:dyDescent="0.35">
      <c r="A7" s="34">
        <v>1</v>
      </c>
      <c r="B7" s="35" t="s">
        <v>24</v>
      </c>
      <c r="C7" s="36" t="s">
        <v>25</v>
      </c>
      <c r="D7" s="37">
        <f>VLOOKUP($C7,[1]MAY2026!$D:$BJ,2,0)</f>
        <v>378944</v>
      </c>
      <c r="E7" s="37" t="str">
        <f>VLOOKUP($C7,[1]MAY2026!$D:$BJ,6,0)</f>
        <v>Alaska Air Transit</v>
      </c>
      <c r="F7" s="37" t="str">
        <f>VLOOKUP($C7,[1]MAY2026!$D:$BJ,7,0)</f>
        <v>DOT-OST-2024-0107</v>
      </c>
      <c r="G7" s="38">
        <f>VLOOKUP($C7,[1]MAY2026!$D:$BJ,8,0)</f>
        <v>45948</v>
      </c>
      <c r="H7" s="38" t="str">
        <f>VLOOKUP($C7,[1]MAY2026!$D:$BJ,11,0)</f>
        <v>2025-10-10</v>
      </c>
      <c r="I7" s="37" t="str">
        <f>VLOOKUP($C7,[1]MAY2026!$D:$BJ,11,0)</f>
        <v>2025-10-10</v>
      </c>
      <c r="J7" s="37" t="str">
        <f>VLOOKUP($C7,[1]MAY2026!$D:$BJ,12,0)</f>
        <v>MRI</v>
      </c>
      <c r="K7" s="37" t="str">
        <f>VLOOKUP($C7,[1]MAY2026!$D:$BJ,13,0)</f>
        <v>Caravan</v>
      </c>
      <c r="L7" s="39">
        <f>VLOOKUP($C7,[1]MAY2026!$D:$BJ,14,0)</f>
        <v>9</v>
      </c>
      <c r="M7" s="39" t="str">
        <f>VLOOKUP(C7,[1]MAY2026!D:BJ,59,0)</f>
        <v>C05</v>
      </c>
    </row>
    <row r="8" spans="1:13" x14ac:dyDescent="0.35">
      <c r="A8" s="34">
        <v>1</v>
      </c>
      <c r="B8" s="35" t="s">
        <v>24</v>
      </c>
      <c r="C8" s="36" t="s">
        <v>26</v>
      </c>
      <c r="D8" s="37">
        <f>VLOOKUP($C8,[1]MAY2026!$D:$BJ,2,0)</f>
        <v>3088439</v>
      </c>
      <c r="E8" s="37" t="str">
        <f>VLOOKUP($C8,[1]MAY2026!$D:$BJ,6,0)</f>
        <v>Sterling</v>
      </c>
      <c r="F8" s="37" t="str">
        <f>VLOOKUP($C8,[1]MAY2026!$D:$BJ,7,0)</f>
        <v>DOT-OST-2024-0144</v>
      </c>
      <c r="G8" s="38">
        <f>VLOOKUP($C8,[1]MAY2026!$D:$BJ,8,0)</f>
        <v>45993</v>
      </c>
      <c r="H8" s="38">
        <f>VLOOKUP($C8,[1]MAY2026!$D:$BJ,9,0)</f>
        <v>47483</v>
      </c>
      <c r="I8" s="37" t="str">
        <f>VLOOKUP($C8,[1]MAY2026!$D:$BJ,11,0)</f>
        <v>2025-11-17</v>
      </c>
      <c r="J8" s="37">
        <f>VLOOKUP($C8,[1]OCT2025!$D:$BJ,12,0)</f>
        <v>0</v>
      </c>
      <c r="K8" s="37">
        <f>VLOOKUP($C8,[1]OCT2025!$D:$BJ,13,0)</f>
        <v>0</v>
      </c>
      <c r="L8" s="39">
        <f>VLOOKUP($C8,[1]OCT2025!$D:$BJ,14,0)</f>
        <v>0</v>
      </c>
      <c r="M8" s="39" t="str">
        <f>VLOOKUP(C8,[1]MAY2026!D:BJ,59,0)</f>
        <v>UNK</v>
      </c>
    </row>
    <row r="9" spans="1:13" x14ac:dyDescent="0.35">
      <c r="A9" s="34">
        <v>1</v>
      </c>
      <c r="B9" s="34" t="s">
        <v>24</v>
      </c>
      <c r="C9" s="36" t="s">
        <v>27</v>
      </c>
      <c r="D9" s="37">
        <f>VLOOKUP($C9,[1]MAY2026!$D:$BJ,2,0)</f>
        <v>3290418</v>
      </c>
      <c r="E9" s="37" t="str">
        <f>VLOOKUP($C9,[1]MAY2026!$D:$BJ,6,0)</f>
        <v>Alaska Airlines</v>
      </c>
      <c r="F9" s="37" t="str">
        <f>VLOOKUP($C9,[1]MAY2026!$D:$BJ,7,0)</f>
        <v>DOT-OST-2000-8556</v>
      </c>
      <c r="G9" s="38">
        <f>VLOOKUP($C9,[1]MAY2026!$D:$BJ,8,0)</f>
        <v>45931</v>
      </c>
      <c r="H9" s="38">
        <f>VLOOKUP($C9,[1]MAY2026!$D:$BJ,9,0)</f>
        <v>46660</v>
      </c>
      <c r="I9" s="37" t="str">
        <f>VLOOKUP($C9,[1]MAY2026!$D:$BJ,11,0)</f>
        <v>2025-8-1</v>
      </c>
      <c r="J9" s="37" t="str">
        <f>VLOOKUP($C9,[1]OCT2025!$D:$BJ,12,0)</f>
        <v>ANC</v>
      </c>
      <c r="K9" s="37" t="str">
        <f>VLOOKUP($C9,[1]OCT2025!$D:$BJ,13,0)</f>
        <v>B-737</v>
      </c>
      <c r="L9" s="39">
        <f>VLOOKUP($C9,[1]OCT2025!$D:$BJ,14,0)</f>
        <v>124</v>
      </c>
      <c r="M9" s="39" t="str">
        <f>VLOOKUP(C9,[1]MAY2026!D:BJ,59,0)</f>
        <v>ADK</v>
      </c>
    </row>
    <row r="10" spans="1:13" x14ac:dyDescent="0.35">
      <c r="A10" s="40"/>
      <c r="B10" s="40" t="s">
        <v>24</v>
      </c>
      <c r="C10" s="41" t="s">
        <v>28</v>
      </c>
      <c r="D10" s="37">
        <f>VLOOKUP($C10,[1]MAY2026!$D:$BJ,2,0)</f>
        <v>454029</v>
      </c>
      <c r="E10" s="37" t="str">
        <f>VLOOKUP($C10,[1]MAY2026!$D:$BJ,6,0)</f>
        <v>Alaska Airlines</v>
      </c>
      <c r="F10" s="37" t="str">
        <f>VLOOKUP($C10,[1]MAY2026!$D:$BJ,7,0)</f>
        <v>DOT-OST-2000-8556</v>
      </c>
      <c r="G10" s="38">
        <f>VLOOKUP($C10,[1]MAY2026!$D:$BJ,8,0)</f>
        <v>45931</v>
      </c>
      <c r="H10" s="38">
        <f>VLOOKUP($C10,[1]MAY2026!$D:$BJ,9,0)</f>
        <v>46660</v>
      </c>
      <c r="I10" s="37" t="str">
        <f>VLOOKUP($C10,[1]MAY2026!$D:$BJ,11,0)</f>
        <v>2025-8-1</v>
      </c>
      <c r="J10" s="37" t="str">
        <f>VLOOKUP($C10,[1]OCT2025!$D:$BJ,12,0)</f>
        <v>ANC</v>
      </c>
      <c r="K10" s="37" t="str">
        <f>VLOOKUP($C10,[1]OCT2025!$D:$BJ,13,0)</f>
        <v>B-737-700F</v>
      </c>
      <c r="L10" s="39">
        <f>VLOOKUP($C10,[1]OCT2025!$D:$BJ,14,0)</f>
        <v>0</v>
      </c>
      <c r="M10" s="39" t="str">
        <f>VLOOKUP(C10,[1]MAY2026!D:BJ,59,0)</f>
        <v>ADK</v>
      </c>
    </row>
    <row r="11" spans="1:13" x14ac:dyDescent="0.35">
      <c r="A11" s="40">
        <v>1</v>
      </c>
      <c r="B11" s="40" t="s">
        <v>24</v>
      </c>
      <c r="C11" s="41" t="s">
        <v>29</v>
      </c>
      <c r="D11" s="37">
        <f>VLOOKUP($C11,[1]MAY2026!$D:$BJ,2,0)</f>
        <v>530607</v>
      </c>
      <c r="E11" s="37" t="str">
        <f>VLOOKUP($C11,[1]MAY2026!$D:$BJ,6,0)</f>
        <v>Island Air</v>
      </c>
      <c r="F11" s="37" t="str">
        <f>VLOOKUP($C11,[1]MAY2026!$D:$BJ,7,0)</f>
        <v>DOT-OST-2017-0046</v>
      </c>
      <c r="G11" s="38">
        <f>VLOOKUP($C11,[1]MAY2026!$D:$BJ,8,0)</f>
        <v>45474</v>
      </c>
      <c r="H11" s="38">
        <f>VLOOKUP($C11,[1]MAY2026!$D:$BJ,9,0)</f>
        <v>47299</v>
      </c>
      <c r="I11" s="37" t="str">
        <f>VLOOKUP($C11,[1]MAY2026!$D:$BJ,11,0)</f>
        <v>2024-5-11</v>
      </c>
      <c r="J11" s="37" t="str">
        <f>VLOOKUP($C11,[1]OCT2025!$D:$BJ,12,0)</f>
        <v>ADQ</v>
      </c>
      <c r="K11" s="37" t="str">
        <f>VLOOKUP($C11,[1]OCT2025!$D:$BJ,13,0)</f>
        <v>PA-32/C208</v>
      </c>
      <c r="L11" s="39" t="str">
        <f>VLOOKUP($C11,[1]OCT2025!$D:$BJ,14,0)</f>
        <v>5 or 9</v>
      </c>
      <c r="M11" s="39" t="str">
        <f>VLOOKUP(C11,[1]MAY2026!D:BJ,59,0)</f>
        <v>AKK</v>
      </c>
    </row>
    <row r="12" spans="1:13" x14ac:dyDescent="0.35">
      <c r="A12" s="40">
        <v>1</v>
      </c>
      <c r="B12" s="40" t="s">
        <v>24</v>
      </c>
      <c r="C12" s="41" t="s">
        <v>30</v>
      </c>
      <c r="D12" s="37">
        <f>VLOOKUP($C12,[1]MAY2026!$D:$BJ,2,0)</f>
        <v>1860691</v>
      </c>
      <c r="E12" s="37" t="str">
        <f>VLOOKUP($C12,[1]MAY2026!$D:$BJ,6,0)</f>
        <v>Grant Aviation</v>
      </c>
      <c r="F12" s="37" t="str">
        <f>VLOOKUP($C12,[1]MAY2026!$D:$BJ,7,0)</f>
        <v>DOT-OST-2000-7068</v>
      </c>
      <c r="G12" s="38">
        <f>VLOOKUP($C12,[1]MAY2026!$D:$BJ,8,0)</f>
        <v>46113</v>
      </c>
      <c r="H12" s="38">
        <f>VLOOKUP($C12,[1]MAY2026!$D:$BJ,9,0)</f>
        <v>46203</v>
      </c>
      <c r="I12" s="37" t="str">
        <f>VLOOKUP($C12,[1]MAY2026!$D:$BJ,11,0)</f>
        <v>2026-2-17</v>
      </c>
      <c r="J12" s="37" t="str">
        <f>VLOOKUP($C12,[1]OCT2025!$D:$BJ,12,0)</f>
        <v>DUT</v>
      </c>
      <c r="K12" s="37" t="str">
        <f>VLOOKUP($C12,[1]OCT2025!$D:$BJ,13,0)</f>
        <v>King Air 200</v>
      </c>
      <c r="L12" s="39">
        <f>VLOOKUP($C12,[1]OCT2025!$D:$BJ,14,0)</f>
        <v>9</v>
      </c>
      <c r="M12" s="39" t="str">
        <f>VLOOKUP(C12,[1]MAY2026!D:BJ,59,0)</f>
        <v>7AK</v>
      </c>
    </row>
    <row r="13" spans="1:13" x14ac:dyDescent="0.35">
      <c r="A13" s="40"/>
      <c r="B13" s="40" t="s">
        <v>24</v>
      </c>
      <c r="C13" s="41" t="s">
        <v>31</v>
      </c>
      <c r="D13" s="37">
        <f>VLOOKUP($C13,[1]MAY2026!$D:$BJ,2,0)</f>
        <v>1152195</v>
      </c>
      <c r="E13" s="37" t="str">
        <f>VLOOKUP($C13,[1]MAY2026!$D:$BJ,6,0)</f>
        <v>Maritime Helicopters</v>
      </c>
      <c r="F13" s="37" t="str">
        <f>VLOOKUP($C13,[1]MAY2026!$D:$BJ,7,0)</f>
        <v>DOT-OST-2000-7068</v>
      </c>
      <c r="G13" s="38">
        <f>VLOOKUP($C13,[1]MAY2026!$D:$BJ,8,0)</f>
        <v>46113</v>
      </c>
      <c r="H13" s="38">
        <f>VLOOKUP($C13,[1]MAY2026!$D:$BJ,9,0)</f>
        <v>46203</v>
      </c>
      <c r="I13" s="37" t="str">
        <f>VLOOKUP($C13,[1]MAY2026!$D:$BJ,11,0)</f>
        <v>2026-2-17</v>
      </c>
      <c r="J13" s="37" t="str">
        <f>VLOOKUP($C13,[1]OCT2025!$D:$BJ,12,0)</f>
        <v>7AK</v>
      </c>
      <c r="K13" s="37" t="str">
        <f>VLOOKUP($C13,[1]OCT2025!$D:$BJ,13,0)</f>
        <v>Bell 206</v>
      </c>
      <c r="L13" s="39">
        <f>VLOOKUP($C13,[1]OCT2025!$D:$BJ,14,0)</f>
        <v>4</v>
      </c>
      <c r="M13" s="39" t="str">
        <f>VLOOKUP(C13,[1]MAY2026!D:BJ,59,0)</f>
        <v>KQA</v>
      </c>
    </row>
    <row r="14" spans="1:13" x14ac:dyDescent="0.35">
      <c r="A14" s="40">
        <v>1</v>
      </c>
      <c r="B14" s="40" t="s">
        <v>24</v>
      </c>
      <c r="C14" s="41" t="s">
        <v>32</v>
      </c>
      <c r="D14" s="37">
        <f>VLOOKUP($C14,[1]MAY2026!$D:$BJ,2,0)</f>
        <v>20759</v>
      </c>
      <c r="E14" s="37" t="str">
        <f>VLOOKUP($C14,[1]MAY2026!$D:$BJ,6,0)</f>
        <v>Island Air</v>
      </c>
      <c r="F14" s="37" t="str">
        <f>VLOOKUP($C14,[1]MAY2026!$D:$BJ,7,0)</f>
        <v>DOT-OST-2000-6945</v>
      </c>
      <c r="G14" s="38">
        <f>VLOOKUP($C14,[1]MAY2026!$D:$BJ,8,0)</f>
        <v>45962</v>
      </c>
      <c r="H14" s="38">
        <f>VLOOKUP($C14,[1]MAY2026!$D:$BJ,9,0)</f>
        <v>47787</v>
      </c>
      <c r="I14" s="37" t="str">
        <f>VLOOKUP($C14,[1]MAY2026!$D:$BJ,11,0)</f>
        <v>2025-10-8</v>
      </c>
      <c r="J14" s="37" t="str">
        <f>VLOOKUP($C14,[1]OCT2025!$D:$BJ,12,0)</f>
        <v>ADQ</v>
      </c>
      <c r="K14" s="37" t="str">
        <f>VLOOKUP($C14,[1]OCT2025!$D:$BJ,13,0)</f>
        <v>C-206/Beaver</v>
      </c>
      <c r="L14" s="39" t="str">
        <f>VLOOKUP($C14,[1]OCT2025!$D:$BJ,14,0)</f>
        <v>5-6</v>
      </c>
      <c r="M14" s="39" t="str">
        <f>VLOOKUP(C14,[1]MAY2026!D:BJ,59,0)</f>
        <v>AOS</v>
      </c>
    </row>
    <row r="15" spans="1:13" x14ac:dyDescent="0.35">
      <c r="A15" s="40">
        <v>1</v>
      </c>
      <c r="B15" s="40" t="s">
        <v>24</v>
      </c>
      <c r="C15" s="41" t="s">
        <v>33</v>
      </c>
      <c r="D15" s="37">
        <f>VLOOKUP($C15,[1]MAY2026!$D:$BJ,2,0)</f>
        <v>440619</v>
      </c>
      <c r="E15" s="37" t="str">
        <f>VLOOKUP($C15,[1]MAY2026!$D:$BJ,6,0)</f>
        <v>Alaska Seaplanes</v>
      </c>
      <c r="F15" s="37" t="str">
        <f>VLOOKUP($C15,[1]MAY2026!$D:$BJ,7,0)</f>
        <v>DOT-OST-2006-25542</v>
      </c>
      <c r="G15" s="38">
        <f>VLOOKUP($C15,[1]MAY2026!$D:$BJ,8,0)</f>
        <v>44957</v>
      </c>
      <c r="H15" s="38">
        <f>VLOOKUP($C15,[1]MAY2026!$D:$BJ,9,0)</f>
        <v>46418</v>
      </c>
      <c r="I15" s="37" t="str">
        <f>VLOOKUP($C15,[1]MAY2026!$D:$BJ,11,0)</f>
        <v>2022-12-11</v>
      </c>
      <c r="J15" s="37" t="str">
        <f>VLOOKUP($C15,[1]OCT2025!$D:$BJ,12,0)</f>
        <v>JNU</v>
      </c>
      <c r="K15" s="37" t="str">
        <f>VLOOKUP($C15,[1]OCT2025!$D:$BJ,13,0)</f>
        <v>C206/Beaver/C208</v>
      </c>
      <c r="L15" s="39" t="str">
        <f>VLOOKUP($C15,[1]OCT2025!$D:$BJ,14,0)</f>
        <v>4/6/9</v>
      </c>
      <c r="M15" s="39" t="str">
        <f>VLOOKUP(C15,[1]MAY2026!D:BJ,59,0)</f>
        <v>AGN</v>
      </c>
    </row>
    <row r="16" spans="1:13" x14ac:dyDescent="0.35">
      <c r="A16" s="40">
        <v>1</v>
      </c>
      <c r="B16" s="40" t="s">
        <v>24</v>
      </c>
      <c r="C16" s="41" t="s">
        <v>34</v>
      </c>
      <c r="D16" s="37">
        <f>VLOOKUP($C16,[1]MAY2026!$D:$BJ,2,0)</f>
        <v>2328111</v>
      </c>
      <c r="E16" s="37" t="str">
        <f>VLOOKUP($C16,[1]MAY2026!$D:$BJ,6,0)</f>
        <v>Grant Aviation</v>
      </c>
      <c r="F16" s="37" t="str">
        <f>VLOOKUP($C16,[1]MAY2026!$D:$BJ,7,0)</f>
        <v>DOT-OST-1995-363</v>
      </c>
      <c r="G16" s="38">
        <f>VLOOKUP($C16,[1]MAY2026!$D:$BJ,8,0)</f>
        <v>45931</v>
      </c>
      <c r="H16" s="38">
        <f>VLOOKUP($C16,[1]MAY2026!$D:$BJ,9,0)</f>
        <v>47026</v>
      </c>
      <c r="I16" s="37" t="str">
        <f>VLOOKUP($C16,[1]MAY2026!$D:$BJ,11,0)</f>
        <v>2025-10-5</v>
      </c>
      <c r="J16" s="37" t="str">
        <f>VLOOKUP($C16,[1]OCT2025!$D:$BJ,12,0)</f>
        <v>DUT</v>
      </c>
      <c r="K16" s="37" t="str">
        <f>VLOOKUP($C16,[1]OCT2025!$D:$BJ,13,0)</f>
        <v>King Air 200</v>
      </c>
      <c r="L16" s="39">
        <f>VLOOKUP($C16,[1]OCT2025!$D:$BJ,14,0)</f>
        <v>9</v>
      </c>
      <c r="M16" s="39" t="str">
        <f>VLOOKUP(C16,[1]MAY2026!D:BJ,59,0)</f>
        <v>AKB</v>
      </c>
    </row>
    <row r="17" spans="1:13" x14ac:dyDescent="0.35">
      <c r="A17" s="40">
        <v>1</v>
      </c>
      <c r="B17" s="40" t="s">
        <v>24</v>
      </c>
      <c r="C17" s="41" t="s">
        <v>35</v>
      </c>
      <c r="D17" s="37">
        <f>VLOOKUP($C17,[1]MAY2026!$D:$BJ,2,0)</f>
        <v>256801</v>
      </c>
      <c r="E17" s="37" t="str">
        <f>VLOOKUP($C17,[1]MAY2026!$D:$BJ,6,0)</f>
        <v>Warbelow's</v>
      </c>
      <c r="F17" s="37" t="str">
        <f>VLOOKUP($C17,[1]MAY2026!$D:$BJ,7,0)</f>
        <v>DOT-OST-1998-3621</v>
      </c>
      <c r="G17" s="38">
        <f>VLOOKUP($C17,[1]MAY2026!$D:$BJ,8,0)</f>
        <v>45992</v>
      </c>
      <c r="H17" s="38">
        <f>VLOOKUP($C17,[1]MAY2026!$D:$BJ,9,0)</f>
        <v>46721</v>
      </c>
      <c r="I17" s="37" t="str">
        <f>VLOOKUP($C17,[1]MAY2026!$D:$BJ,11,0)</f>
        <v>2025-11-10</v>
      </c>
      <c r="J17" s="37" t="str">
        <f>VLOOKUP($C17,[1]OCT2025!$D:$BJ,12,0)</f>
        <v>FAI</v>
      </c>
      <c r="K17" s="37" t="str">
        <f>VLOOKUP($C17,[1]OCT2025!$D:$BJ,13,0)</f>
        <v>Navajo</v>
      </c>
      <c r="L17" s="39">
        <f>VLOOKUP($C17,[1]OCT2025!$D:$BJ,14,0)</f>
        <v>8</v>
      </c>
      <c r="M17" s="39" t="str">
        <f>VLOOKUP(C17,[1]MAY2026!D:BJ,59,0)</f>
        <v>CEM</v>
      </c>
    </row>
    <row r="18" spans="1:13" x14ac:dyDescent="0.35">
      <c r="A18" s="40">
        <v>1</v>
      </c>
      <c r="B18" s="40" t="s">
        <v>24</v>
      </c>
      <c r="C18" s="42" t="s">
        <v>36</v>
      </c>
      <c r="D18" s="37">
        <f>VLOOKUP($C18,[1]MAY2026!$D:$BJ,2,0)</f>
        <v>832409</v>
      </c>
      <c r="E18" s="37" t="str">
        <f>VLOOKUP($C18,[1]MAY2026!$D:$BJ,6,0)</f>
        <v>Grant Aviation</v>
      </c>
      <c r="F18" s="37" t="str">
        <f>VLOOKUP($C18,[1]MAY2026!$D:$BJ,7,0)</f>
        <v>DOT-OST-2015-0245</v>
      </c>
      <c r="G18" s="38">
        <f>VLOOKUP($C18,[1]MAY2026!$D:$BJ,8,0)</f>
        <v>45717</v>
      </c>
      <c r="H18" s="38">
        <f>VLOOKUP($C18,[1]MAY2026!$D:$BJ,9,0)</f>
        <v>47542</v>
      </c>
      <c r="I18" s="37" t="str">
        <f>VLOOKUP($C18,[1]MAY2026!$D:$BJ,11,0)</f>
        <v>2025-1-4</v>
      </c>
      <c r="J18" s="37" t="str">
        <f>VLOOKUP($C18,[1]OCT2025!$D:$BJ,12,0)</f>
        <v>AKN</v>
      </c>
      <c r="K18" s="37" t="str">
        <f>VLOOKUP($C18,[1]OCT2025!$D:$BJ,13,0)</f>
        <v>Caravan</v>
      </c>
      <c r="L18" s="39">
        <f>VLOOKUP($C18,[1]OCT2025!$D:$BJ,14,0)</f>
        <v>9</v>
      </c>
      <c r="M18" s="39" t="str">
        <f>VLOOKUP(C18,[1]MAY2026!D:BJ,59,0)</f>
        <v>KCG</v>
      </c>
    </row>
    <row r="19" spans="1:13" x14ac:dyDescent="0.35">
      <c r="A19" s="40">
        <v>1</v>
      </c>
      <c r="B19" s="40" t="s">
        <v>24</v>
      </c>
      <c r="C19" s="42" t="s">
        <v>37</v>
      </c>
      <c r="D19" s="37">
        <f>VLOOKUP($C19,[1]MAY2026!$D:$BJ,2,0)</f>
        <v>832409</v>
      </c>
      <c r="E19" s="37" t="str">
        <f>VLOOKUP($C19,[1]MAY2026!$D:$BJ,6,0)</f>
        <v>Grant Aviation</v>
      </c>
      <c r="F19" s="37" t="str">
        <f>VLOOKUP($C19,[1]MAY2026!$D:$BJ,7,0)</f>
        <v>DOT-OST-2015-0245</v>
      </c>
      <c r="G19" s="38">
        <f>VLOOKUP($C19,[1]MAY2026!$D:$BJ,8,0)</f>
        <v>45717</v>
      </c>
      <c r="H19" s="38">
        <f>VLOOKUP($C19,[1]MAY2026!$D:$BJ,9,0)</f>
        <v>47542</v>
      </c>
      <c r="I19" s="37" t="str">
        <f>VLOOKUP($C19,[1]MAY2026!$D:$BJ,11,0)</f>
        <v>2025-1-4</v>
      </c>
      <c r="J19" s="37" t="str">
        <f>VLOOKUP($C19,[1]OCT2025!$D:$BJ,12,0)</f>
        <v>AKN</v>
      </c>
      <c r="K19" s="37" t="str">
        <f>VLOOKUP($C19,[1]OCT2025!$D:$BJ,13,0)</f>
        <v>Caravan</v>
      </c>
      <c r="L19" s="39">
        <f>VLOOKUP($C19,[1]OCT2025!$D:$BJ,14,0)</f>
        <v>9</v>
      </c>
      <c r="M19" s="39" t="str">
        <f>VLOOKUP(C19,[1]MAY2026!D:BJ,59,0)</f>
        <v>KCQ</v>
      </c>
    </row>
    <row r="20" spans="1:13" x14ac:dyDescent="0.35">
      <c r="A20" s="40">
        <v>1</v>
      </c>
      <c r="B20" s="40" t="s">
        <v>24</v>
      </c>
      <c r="C20" s="43" t="s">
        <v>38</v>
      </c>
      <c r="D20" s="37">
        <f>VLOOKUP($C20,[1]MAY2026!$D:$BJ,2,0)</f>
        <v>229880</v>
      </c>
      <c r="E20" s="37" t="str">
        <f>VLOOKUP($C20,[1]MAY2026!$D:$BJ,6,0)</f>
        <v>40-Mile Air</v>
      </c>
      <c r="F20" s="37" t="str">
        <f>VLOOKUP($C20,[1]MAY2026!$D:$BJ,7,0)</f>
        <v>DOT-OST-1998-4574</v>
      </c>
      <c r="G20" s="38">
        <f>VLOOKUP($C20,[1]MAY2026!$D:$BJ,8,0)</f>
        <v>45809</v>
      </c>
      <c r="H20" s="38">
        <f>VLOOKUP($C20,[1]MAY2026!$D:$BJ,9,0)</f>
        <v>46538</v>
      </c>
      <c r="I20" s="37" t="str">
        <f>VLOOKUP($C20,[1]MAY2026!$D:$BJ,11,0)</f>
        <v>2025-6-8</v>
      </c>
      <c r="J20" s="37" t="str">
        <f>VLOOKUP($C20,[1]OCT2025!$D:$BJ,12,0)</f>
        <v>TKJ</v>
      </c>
      <c r="K20" s="37" t="str">
        <f>VLOOKUP($C20,[1]OCT2025!$D:$BJ,13,0)</f>
        <v>C-185/C-206/C-207</v>
      </c>
      <c r="L20" s="39" t="str">
        <f>VLOOKUP($C20,[1]OCT2025!$D:$BJ,14,0)</f>
        <v>3/4/4</v>
      </c>
      <c r="M20" s="39" t="str">
        <f>VLOOKUP(C20,[1]MAY2026!D:BJ,59,0)</f>
        <v>CZN</v>
      </c>
    </row>
    <row r="21" spans="1:13" s="33" customFormat="1" x14ac:dyDescent="0.35">
      <c r="A21" s="40">
        <v>1</v>
      </c>
      <c r="B21" s="40" t="s">
        <v>24</v>
      </c>
      <c r="C21" s="41" t="s">
        <v>39</v>
      </c>
      <c r="D21" s="37">
        <f>VLOOKUP($C21,[1]MAY2026!$D:$BJ,2,0)</f>
        <v>256801</v>
      </c>
      <c r="E21" s="37" t="str">
        <f>VLOOKUP($C21,[1]MAY2026!$D:$BJ,6,0)</f>
        <v>Warbelow's</v>
      </c>
      <c r="F21" s="37" t="str">
        <f>VLOOKUP($C21,[1]MAY2026!$D:$BJ,7,0)</f>
        <v>DOT-OST-1998-3621</v>
      </c>
      <c r="G21" s="38">
        <f>VLOOKUP($C21,[1]MAY2026!$D:$BJ,8,0)</f>
        <v>45992</v>
      </c>
      <c r="H21" s="38">
        <f>VLOOKUP($C21,[1]MAY2026!$D:$BJ,9,0)</f>
        <v>46721</v>
      </c>
      <c r="I21" s="37" t="str">
        <f>VLOOKUP($C21,[1]MAY2026!$D:$BJ,11,0)</f>
        <v>2025-11-10</v>
      </c>
      <c r="J21" s="37" t="str">
        <f>VLOOKUP($C21,[1]OCT2025!$D:$BJ,12,0)</f>
        <v>FAI</v>
      </c>
      <c r="K21" s="37" t="str">
        <f>VLOOKUP($C21,[1]OCT2025!$D:$BJ,13,0)</f>
        <v>Navajo</v>
      </c>
      <c r="L21" s="39">
        <f>VLOOKUP($C21,[1]OCT2025!$D:$BJ,14,0)</f>
        <v>8</v>
      </c>
      <c r="M21" s="39" t="str">
        <f>VLOOKUP(C21,[1]MAY2026!D:BJ,59,0)</f>
        <v>IRC</v>
      </c>
    </row>
    <row r="22" spans="1:13" s="33" customFormat="1" x14ac:dyDescent="0.3">
      <c r="A22" s="40">
        <v>1</v>
      </c>
      <c r="B22" s="40" t="s">
        <v>24</v>
      </c>
      <c r="C22" s="44" t="s">
        <v>40</v>
      </c>
      <c r="D22" s="37">
        <f>VLOOKUP($C22,[1]MAY2026!$D:$BJ,2,0)</f>
        <v>253704</v>
      </c>
      <c r="E22" s="37" t="str">
        <f>VLOOKUP($C22,[1]MAY2026!$D:$BJ,6,0)</f>
        <v>Grant Aviation</v>
      </c>
      <c r="F22" s="37" t="str">
        <f>VLOOKUP($C22,[1]MAY2026!$D:$BJ,7,0)</f>
        <v>DOT-OST-2015-0058</v>
      </c>
      <c r="G22" s="38">
        <f>VLOOKUP($C22,[1]MAY2026!$D:$BJ,8,0)</f>
        <v>45172</v>
      </c>
      <c r="H22" s="38">
        <f>VLOOKUP($C22,[1]MAY2026!$D:$BJ,9,0)</f>
        <v>46996</v>
      </c>
      <c r="I22" s="37" t="str">
        <f>VLOOKUP($C22,[1]MAY2026!$D:$BJ,11,0)</f>
        <v>2024-3-4</v>
      </c>
      <c r="J22" s="37" t="str">
        <f>VLOOKUP($C22,[1]OCT2025!$D:$BJ,12,0)</f>
        <v>DLG</v>
      </c>
      <c r="K22" s="37" t="str">
        <f>VLOOKUP($C22,[1]OCT2025!$D:$BJ,13,0)</f>
        <v>C-207/C-208</v>
      </c>
      <c r="L22" s="39" t="str">
        <f>VLOOKUP($C22,[1]OCT2025!$D:$BJ,14,0)</f>
        <v>6, 9</v>
      </c>
      <c r="M22" s="39" t="str">
        <f>VLOOKUP(C22,[1]MAY2026!D:BJ,59,0)</f>
        <v>CLP</v>
      </c>
    </row>
    <row r="23" spans="1:13" x14ac:dyDescent="0.35">
      <c r="A23" s="40">
        <v>1</v>
      </c>
      <c r="B23" s="40" t="s">
        <v>24</v>
      </c>
      <c r="C23" s="41" t="s">
        <v>41</v>
      </c>
      <c r="D23" s="37">
        <f>VLOOKUP($C23,[1]MAY2026!$D:$BJ,2,0)</f>
        <v>5718676</v>
      </c>
      <c r="E23" s="37" t="str">
        <f>VLOOKUP($C23,[1]MAY2026!$D:$BJ,6,0)</f>
        <v>Alaska Airlines</v>
      </c>
      <c r="F23" s="37" t="str">
        <f>VLOOKUP($C23,[1]MAY2026!$D:$BJ,7,0)</f>
        <v>DOT-OST-1998-4899</v>
      </c>
      <c r="G23" s="38">
        <f>VLOOKUP($C23,[1]MAY2026!$D:$BJ,8,0)</f>
        <v>45778</v>
      </c>
      <c r="H23" s="38">
        <f>VLOOKUP($C23,[1]MAY2026!$D:$BJ,9,0)</f>
        <v>46507</v>
      </c>
      <c r="I23" s="37" t="str">
        <f>VLOOKUP($C23,[1]MAY2026!$D:$BJ,11,0)</f>
        <v>2025-3-16</v>
      </c>
      <c r="J23" s="37" t="str">
        <f>VLOOKUP($C23,[1]OCT2025!$D:$BJ,12,0)</f>
        <v>ANC/JNU</v>
      </c>
      <c r="K23" s="37" t="str">
        <f>VLOOKUP($C23,[1]OCT2025!$D:$BJ,13,0)</f>
        <v>B-737</v>
      </c>
      <c r="L23" s="39">
        <f>VLOOKUP($C23,[1]OCT2025!$D:$BJ,14,0)</f>
        <v>124</v>
      </c>
      <c r="M23" s="39" t="str">
        <f>VLOOKUP(C23,[1]MAY2026!D:BJ,59,0)</f>
        <v>CDV</v>
      </c>
    </row>
    <row r="24" spans="1:13" x14ac:dyDescent="0.35">
      <c r="A24" s="40"/>
      <c r="B24" s="40" t="s">
        <v>24</v>
      </c>
      <c r="C24" s="41" t="s">
        <v>42</v>
      </c>
      <c r="D24" s="37">
        <f>VLOOKUP($C24,[1]MAY2026!$D:$BJ,2,0)</f>
        <v>27600</v>
      </c>
      <c r="E24" s="37" t="str">
        <f>VLOOKUP($C24,[1]MAY2026!$D:$BJ,6,0)</f>
        <v>Alaska Airlines</v>
      </c>
      <c r="F24" s="37" t="str">
        <f>VLOOKUP($C24,[1]MAY2026!$D:$BJ,7,0)</f>
        <v>DOT-OST-1998-4899</v>
      </c>
      <c r="G24" s="38">
        <f>VLOOKUP($C24,[1]MAY2026!$D:$BJ,8,0)</f>
        <v>45778</v>
      </c>
      <c r="H24" s="38">
        <f>VLOOKUP($C24,[1]MAY2026!$D:$BJ,9,0)</f>
        <v>46507</v>
      </c>
      <c r="I24" s="37" t="str">
        <f>VLOOKUP($C24,[1]MAY2026!$D:$BJ,11,0)</f>
        <v>2025-3-16</v>
      </c>
      <c r="J24" s="37" t="str">
        <f>VLOOKUP($C24,[1]OCT2025!$D:$BJ,12,0)</f>
        <v>ANC/JNU</v>
      </c>
      <c r="K24" s="37" t="str">
        <f>VLOOKUP($C24,[1]OCT2025!$D:$BJ,13,0)</f>
        <v>B-737-700F</v>
      </c>
      <c r="L24" s="39">
        <f>VLOOKUP($C24,[1]OCT2025!$D:$BJ,14,0)</f>
        <v>0</v>
      </c>
      <c r="M24" s="39" t="str">
        <f>VLOOKUP(C24,[1]MAY2026!D:BJ,59,0)</f>
        <v>CDV</v>
      </c>
    </row>
    <row r="25" spans="1:13" x14ac:dyDescent="0.35">
      <c r="A25" s="40">
        <v>1</v>
      </c>
      <c r="B25" s="40" t="s">
        <v>24</v>
      </c>
      <c r="C25" s="41" t="s">
        <v>43</v>
      </c>
      <c r="D25" s="37">
        <f>VLOOKUP($C25,[1]MAY2026!$D:$BJ,2,0)</f>
        <v>952062</v>
      </c>
      <c r="E25" s="37" t="str">
        <f>VLOOKUP($C25,[1]MAY2026!$D:$BJ,6,0)</f>
        <v>Pathfinder</v>
      </c>
      <c r="F25" s="37" t="str">
        <f>VLOOKUP($C25,[1]MAY2026!$D:$BJ,7,0)</f>
        <v>DOT-OST-2020-0020</v>
      </c>
      <c r="G25" s="38">
        <f>VLOOKUP($C25,[1]MAY2026!$D:$BJ,8,0)</f>
        <v>45108</v>
      </c>
      <c r="H25" s="38">
        <f>VLOOKUP($C25,[1]MAY2026!$D:$BJ,9,0)</f>
        <v>46203</v>
      </c>
      <c r="I25" s="37" t="str">
        <f>VLOOKUP($C25,[1]MAY2026!$D:$BJ,11,0)</f>
        <v>2024-11-17</v>
      </c>
      <c r="J25" s="37" t="str">
        <f>VLOOKUP($C25,[1]OCT2025!$D:$BJ,12,0)</f>
        <v>OME</v>
      </c>
      <c r="K25" s="37" t="str">
        <f>VLOOKUP($C25,[1]OCT2025!$D:$BJ,13,0)</f>
        <v>Bell 212/412</v>
      </c>
      <c r="L25" s="39">
        <f>VLOOKUP($C25,[1]OCT2025!$D:$BJ,14,0)</f>
        <v>9</v>
      </c>
      <c r="M25" s="39" t="str">
        <f>VLOOKUP(C25,[1]MAY2026!D:BJ,59,0)</f>
        <v>DM2</v>
      </c>
    </row>
    <row r="26" spans="1:13" x14ac:dyDescent="0.35">
      <c r="A26" s="40">
        <v>1</v>
      </c>
      <c r="B26" s="40" t="s">
        <v>24</v>
      </c>
      <c r="C26" s="42" t="s">
        <v>44</v>
      </c>
      <c r="D26" s="37">
        <f>VLOOKUP($C26,[1]MAY2026!$D:$BJ,2,0)</f>
        <v>206947</v>
      </c>
      <c r="E26" s="37" t="str">
        <f>VLOOKUP($C26,[1]MAY2026!$D:$BJ,6,0)</f>
        <v>Grant Aviation</v>
      </c>
      <c r="F26" s="37" t="str">
        <f>VLOOKUP($C26,[1]MAY2026!$D:$BJ,7,0)</f>
        <v>DOT-OST-2015-0242</v>
      </c>
      <c r="G26" s="38">
        <f>VLOOKUP($C26,[1]MAY2026!$D:$BJ,8,0)</f>
        <v>44572</v>
      </c>
      <c r="H26" s="38">
        <f>VLOOKUP($C26,[1]MAY2026!$D:$BJ,9,0)</f>
        <v>46418</v>
      </c>
      <c r="I26" s="37" t="str">
        <f>VLOOKUP($C26,[1]MAY2026!$D:$BJ,11,0)</f>
        <v>2022-1-5</v>
      </c>
      <c r="J26" s="37" t="str">
        <f>VLOOKUP($C26,[1]OCT2025!$D:$BJ,12,0)</f>
        <v>AKN</v>
      </c>
      <c r="K26" s="37" t="str">
        <f>VLOOKUP($C26,[1]OCT2025!$D:$BJ,13,0)</f>
        <v>C-207/GA-8</v>
      </c>
      <c r="L26" s="39">
        <f>VLOOKUP($C26,[1]OCT2025!$D:$BJ,14,0)</f>
        <v>6</v>
      </c>
      <c r="M26" s="39" t="str">
        <f>VLOOKUP(C26,[1]MAY2026!D:BJ,59,0)</f>
        <v>EGX</v>
      </c>
    </row>
    <row r="27" spans="1:13" x14ac:dyDescent="0.35">
      <c r="A27" s="40">
        <v>1</v>
      </c>
      <c r="B27" s="40" t="s">
        <v>24</v>
      </c>
      <c r="C27" s="41" t="s">
        <v>45</v>
      </c>
      <c r="D27" s="37">
        <f>VLOOKUP($C27,[1]MAY2026!$D:$BJ,2,0)</f>
        <v>276193</v>
      </c>
      <c r="E27" s="37" t="str">
        <f>VLOOKUP($C27,[1]MAY2026!$D:$BJ,6,0)</f>
        <v>Grant Aviation</v>
      </c>
      <c r="F27" s="37" t="str">
        <f>VLOOKUP($C27,[1]MAY2026!$D:$BJ,7,0)</f>
        <v>DOT-OST-2015-0175</v>
      </c>
      <c r="G27" s="38">
        <f>VLOOKUP($C27,[1]MAY2026!$D:$BJ,8,0)</f>
        <v>45717</v>
      </c>
      <c r="H27" s="38">
        <f>VLOOKUP($C27,[1]MAY2026!$D:$BJ,9,0)</f>
        <v>46446</v>
      </c>
      <c r="I27" s="37" t="str">
        <f>VLOOKUP($C27,[1]MAY2026!$D:$BJ,11,0)</f>
        <v>2025-2-16</v>
      </c>
      <c r="J27" s="37" t="str">
        <f>VLOOKUP($C27,[1]OCT2025!$D:$BJ,12,0)</f>
        <v>DLG</v>
      </c>
      <c r="K27" s="37" t="str">
        <f>VLOOKUP($C27,[1]OCT2025!$D:$BJ,13,0)</f>
        <v>C-207</v>
      </c>
      <c r="L27" s="39">
        <f>VLOOKUP($C27,[1]OCT2025!$D:$BJ,14,0)</f>
        <v>6</v>
      </c>
      <c r="M27" s="39" t="str">
        <f>VLOOKUP(C27,[1]MAY2026!D:BJ,59,0)</f>
        <v>KEK</v>
      </c>
    </row>
    <row r="28" spans="1:13" x14ac:dyDescent="0.35">
      <c r="A28" s="40">
        <v>1</v>
      </c>
      <c r="B28" s="40" t="s">
        <v>24</v>
      </c>
      <c r="C28" s="41" t="s">
        <v>46</v>
      </c>
      <c r="D28" s="37">
        <f>VLOOKUP($C28,[1]MAY2026!$D:$BJ,2,0)</f>
        <v>548306</v>
      </c>
      <c r="E28" s="37" t="str">
        <f>VLOOKUP($C28,[1]MAY2026!$D:$BJ,6,0)</f>
        <v>Alaska Seaplanes</v>
      </c>
      <c r="F28" s="37" t="str">
        <f>VLOOKUP($C28,[1]MAY2026!$D:$BJ,7,0)</f>
        <v>DOT-OST-2002-11586</v>
      </c>
      <c r="G28" s="38">
        <f>VLOOKUP($C28,[1]MAY2026!$D:$BJ,8,0)</f>
        <v>44957</v>
      </c>
      <c r="H28" s="38">
        <f>VLOOKUP($C28,[1]MAY2026!$D:$BJ,9,0)</f>
        <v>46418</v>
      </c>
      <c r="I28" s="37" t="str">
        <f>VLOOKUP($C28,[1]MAY2026!$D:$BJ,11,0)</f>
        <v>2022-12-11</v>
      </c>
      <c r="J28" s="37" t="str">
        <f>VLOOKUP($C28,[1]OCT2025!$D:$BJ,12,0)</f>
        <v>JNU</v>
      </c>
      <c r="K28" s="37" t="str">
        <f>VLOOKUP($C28,[1]OCT2025!$D:$BJ,13,0)</f>
        <v>C206/Beaver/C208</v>
      </c>
      <c r="L28" s="39" t="str">
        <f>VLOOKUP($C28,[1]OCT2025!$D:$BJ,14,0)</f>
        <v>4/6/9</v>
      </c>
      <c r="M28" s="39" t="str">
        <f>VLOOKUP(C28,[1]MAY2026!D:BJ,59,0)</f>
        <v>ELV</v>
      </c>
    </row>
    <row r="29" spans="1:13" x14ac:dyDescent="0.35">
      <c r="A29" s="40">
        <v>1</v>
      </c>
      <c r="B29" s="40" t="s">
        <v>24</v>
      </c>
      <c r="C29" s="41" t="s">
        <v>47</v>
      </c>
      <c r="D29" s="37">
        <f>VLOOKUP($C29,[1]MAY2026!$D:$BJ,2,0)</f>
        <v>49250</v>
      </c>
      <c r="E29" s="37" t="str">
        <f>VLOOKUP($C29,[1]MAY2026!$D:$BJ,6,0)</f>
        <v>Ward Air</v>
      </c>
      <c r="F29" s="37" t="str">
        <f>VLOOKUP($C29,[1]MAY2026!$D:$BJ,7,0)</f>
        <v>DOT-OST-2002-12014</v>
      </c>
      <c r="G29" s="38">
        <f>VLOOKUP($C29,[1]MAY2026!$D:$BJ,8,0)</f>
        <v>44835</v>
      </c>
      <c r="H29" s="38">
        <f>VLOOKUP($C29,[1]MAY2026!$D:$BJ,9,0)</f>
        <v>46295</v>
      </c>
      <c r="I29" s="37" t="str">
        <f>VLOOKUP($C29,[1]MAY2026!$D:$BJ,11,0)</f>
        <v>2022-8-23</v>
      </c>
      <c r="J29" s="37" t="str">
        <f>VLOOKUP($C29,[1]OCT2025!$D:$BJ,12,0)</f>
        <v>JNU</v>
      </c>
      <c r="K29" s="37" t="str">
        <f>VLOOKUP($C29,[1]OCT2025!$D:$BJ,13,0)</f>
        <v>C-185/206/310</v>
      </c>
      <c r="L29" s="39" t="str">
        <f>VLOOKUP($C29,[1]OCT2025!$D:$BJ,14,0)</f>
        <v>3 or 4</v>
      </c>
      <c r="M29" s="39" t="str">
        <f>VLOOKUP(C29,[1]MAY2026!D:BJ,59,0)</f>
        <v>EXI</v>
      </c>
    </row>
    <row r="30" spans="1:13" x14ac:dyDescent="0.35">
      <c r="A30" s="40">
        <v>1</v>
      </c>
      <c r="B30" s="45" t="s">
        <v>24</v>
      </c>
      <c r="C30" s="41" t="s">
        <v>48</v>
      </c>
      <c r="D30" s="37">
        <f>VLOOKUP($C30,[1]MAY2026!$D:$BJ,2,0)</f>
        <v>287219</v>
      </c>
      <c r="E30" s="37" t="str">
        <f>VLOOKUP($C30,[1]MAY2026!$D:$BJ,6,0)</f>
        <v>Grant Aviation</v>
      </c>
      <c r="F30" s="37" t="str">
        <f>VLOOKUP($C30,[1]MAY2026!$D:$BJ,7,0)</f>
        <v>DOT-OST-2015-0059</v>
      </c>
      <c r="G30" s="38">
        <f>VLOOKUP($C30,[1]MAY2026!$D:$BJ,8,0)</f>
        <v>44440</v>
      </c>
      <c r="H30" s="38">
        <f>VLOOKUP($C30,[1]MAY2026!$D:$BJ,9,0)</f>
        <v>46265</v>
      </c>
      <c r="I30" s="37" t="str">
        <f>VLOOKUP($C30,[1]MAY2026!$D:$BJ,11,0)</f>
        <v>2021-7-20</v>
      </c>
      <c r="J30" s="37" t="str">
        <f>VLOOKUP($C30,[1]OCT2025!$D:$BJ,12,0)</f>
        <v>CDB</v>
      </c>
      <c r="K30" s="37" t="str">
        <f>VLOOKUP($C30,[1]OCT2025!$D:$BJ,13,0)</f>
        <v>Navajo</v>
      </c>
      <c r="L30" s="39">
        <f>VLOOKUP($C30,[1]OCT2025!$D:$BJ,14,0)</f>
        <v>9</v>
      </c>
      <c r="M30" s="39" t="str">
        <f>VLOOKUP(C30,[1]MAY2026!D:BJ,59,0)</f>
        <v>KFP</v>
      </c>
    </row>
    <row r="31" spans="1:13" x14ac:dyDescent="0.35">
      <c r="A31" s="40">
        <v>1</v>
      </c>
      <c r="B31" s="40" t="s">
        <v>24</v>
      </c>
      <c r="C31" s="41" t="s">
        <v>49</v>
      </c>
      <c r="D31" s="37">
        <f>VLOOKUP($C31,[1]MAY2026!$D:$BJ,2,0)</f>
        <v>450261</v>
      </c>
      <c r="E31" s="37" t="str">
        <f>VLOOKUP($C31,[1]MAY2026!$D:$BJ,6,0)</f>
        <v>Reeve</v>
      </c>
      <c r="F31" s="37" t="str">
        <f>VLOOKUP($C31,[1]MAY2026!$D:$BJ,7,0)</f>
        <v>DOT-OST-1995-492</v>
      </c>
      <c r="G31" s="38">
        <f>VLOOKUP($C31,[1]MAY2026!$D:$BJ,8,0)</f>
        <v>45689</v>
      </c>
      <c r="H31" s="38">
        <f>VLOOKUP($C31,[1]MAY2026!$D:$BJ,9,0)</f>
        <v>47149</v>
      </c>
      <c r="I31" s="37" t="str">
        <f>VLOOKUP($C31,[1]MAY2026!$D:$BJ,11,0)</f>
        <v>2025-2-15</v>
      </c>
      <c r="J31" s="37" t="str">
        <f>VLOOKUP($C31,[1]OCT2025!$D:$BJ,12,0)</f>
        <v>ANC</v>
      </c>
      <c r="K31" s="37" t="str">
        <f>VLOOKUP($C31,[1]OCT2025!$D:$BJ,13,0)</f>
        <v>King Air</v>
      </c>
      <c r="L31" s="39">
        <f>VLOOKUP($C31,[1]OCT2025!$D:$BJ,14,0)</f>
        <v>9</v>
      </c>
      <c r="M31" s="39" t="str">
        <f>VLOOKUP(C31,[1]MAY2026!D:BJ,59,0)</f>
        <v>GKN</v>
      </c>
    </row>
    <row r="32" spans="1:13" x14ac:dyDescent="0.35">
      <c r="A32" s="40">
        <v>1</v>
      </c>
      <c r="B32" s="40" t="s">
        <v>24</v>
      </c>
      <c r="C32" s="41" t="s">
        <v>50</v>
      </c>
      <c r="D32" s="37">
        <f>VLOOKUP($C32,[1]MAY2026!$D:$BJ,2,0)</f>
        <v>506894</v>
      </c>
      <c r="E32" s="37" t="str">
        <f>VLOOKUP($C32,[1]MAY2026!$D:$BJ,6,0)</f>
        <v>Alaska Airlines</v>
      </c>
      <c r="F32" s="37" t="str">
        <f>VLOOKUP($C32,[1]MAY2026!$D:$BJ,7,0)</f>
        <v>DOT-OST-1998-4899</v>
      </c>
      <c r="G32" s="38">
        <f>VLOOKUP($C32,[1]MAY2026!$D:$BJ,8,0)</f>
        <v>45778</v>
      </c>
      <c r="H32" s="38">
        <f>VLOOKUP($C32,[1]MAY2026!$D:$BJ,9,0)</f>
        <v>46507</v>
      </c>
      <c r="I32" s="37" t="str">
        <f>VLOOKUP($C32,[1]MAY2026!$D:$BJ,11,0)</f>
        <v>2025-3-16</v>
      </c>
      <c r="J32" s="37" t="str">
        <f>VLOOKUP($C32,[1]OCT2025!$D:$BJ,12,0)</f>
        <v>JNU</v>
      </c>
      <c r="K32" s="37" t="str">
        <f>VLOOKUP($C32,[1]OCT2025!$D:$BJ,13,0)</f>
        <v>B-737</v>
      </c>
      <c r="L32" s="39">
        <f>VLOOKUP($C32,[1]OCT2025!$D:$BJ,14,0)</f>
        <v>124</v>
      </c>
      <c r="M32" s="39" t="str">
        <f>VLOOKUP(C32,[1]MAY2026!D:BJ,59,0)</f>
        <v>GST</v>
      </c>
    </row>
    <row r="33" spans="1:13" x14ac:dyDescent="0.35">
      <c r="A33" s="40">
        <v>1</v>
      </c>
      <c r="B33" s="40" t="s">
        <v>24</v>
      </c>
      <c r="C33" s="41" t="s">
        <v>51</v>
      </c>
      <c r="D33" s="37">
        <f>VLOOKUP($C33,[1]MAY2026!$D:$BJ,2,0)</f>
        <v>240860</v>
      </c>
      <c r="E33" s="37" t="str">
        <f>VLOOKUP($C33,[1]MAY2026!$D:$BJ,6,0)</f>
        <v>Wright Air</v>
      </c>
      <c r="F33" s="37" t="str">
        <f>VLOOKUP($C33,[1]MAY2026!$D:$BJ,7,0)</f>
        <v>DOT-OST-1998-3546</v>
      </c>
      <c r="G33" s="38">
        <f>VLOOKUP($C33,[1]MAY2026!$D:$BJ,8,0)</f>
        <v>45536</v>
      </c>
      <c r="H33" s="38">
        <f>VLOOKUP($C33,[1]MAY2026!$D:$BJ,9,0)</f>
        <v>46996</v>
      </c>
      <c r="I33" s="37" t="str">
        <f>VLOOKUP($C33,[1]MAY2026!$D:$BJ,11,0)</f>
        <v>2024-8-19</v>
      </c>
      <c r="J33" s="37" t="str">
        <f>VLOOKUP($C33,[1]OCT2025!$D:$BJ,12,0)</f>
        <v>FAI</v>
      </c>
      <c r="K33" s="37" t="str">
        <f>VLOOKUP($C33,[1]OCT2025!$D:$BJ,13,0)</f>
        <v>C-206/C-208</v>
      </c>
      <c r="L33" s="39" t="str">
        <f>VLOOKUP($C33,[1]OCT2025!$D:$BJ,14,0)</f>
        <v>5 or 9</v>
      </c>
      <c r="M33" s="39" t="str">
        <f>VLOOKUP(C33,[1]MAY2026!D:BJ,59,0)</f>
        <v>HKB</v>
      </c>
    </row>
    <row r="34" spans="1:13" x14ac:dyDescent="0.35">
      <c r="A34" s="40">
        <v>1</v>
      </c>
      <c r="B34" s="40" t="s">
        <v>24</v>
      </c>
      <c r="C34" s="41" t="s">
        <v>52</v>
      </c>
      <c r="D34" s="37">
        <f>VLOOKUP($C34,[1]MAY2026!$D:$BJ,2,0)</f>
        <v>309441</v>
      </c>
      <c r="E34" s="37" t="str">
        <f>VLOOKUP($C34,[1]MAY2026!$D:$BJ,6,0)</f>
        <v>Taquan</v>
      </c>
      <c r="F34" s="37" t="str">
        <f>VLOOKUP($C34,[1]MAY2026!$D:$BJ,7,0)</f>
        <v>DOT-OST-1999-6245</v>
      </c>
      <c r="G34" s="38">
        <f>VLOOKUP($C34,[1]MAY2026!$D:$BJ,8,0)</f>
        <v>45962</v>
      </c>
      <c r="H34" s="38">
        <f>VLOOKUP($C34,[1]MAY2026!$D:$BJ,9,0)</f>
        <v>47787</v>
      </c>
      <c r="I34" s="37" t="str">
        <f>VLOOKUP($C34,[1]MAY2026!$D:$BJ,11,0)</f>
        <v>2025-11-11</v>
      </c>
      <c r="J34" s="37" t="str">
        <f>VLOOKUP($C34,[1]OCT2025!$D:$BJ,12,0)</f>
        <v>WFB</v>
      </c>
      <c r="K34" s="37" t="str">
        <f>VLOOKUP($C34,[1]OCT2025!$D:$BJ,13,0)</f>
        <v>Otter/Beaver</v>
      </c>
      <c r="L34" s="39" t="str">
        <f>VLOOKUP($C34,[1]OCT2025!$D:$BJ,14,0)</f>
        <v>6 or 7</v>
      </c>
      <c r="M34" s="39" t="str">
        <f>VLOOKUP(C34,[1]MAY2026!D:BJ,59,0)</f>
        <v>HYG</v>
      </c>
    </row>
    <row r="35" spans="1:13" x14ac:dyDescent="0.35">
      <c r="A35" s="40">
        <v>1</v>
      </c>
      <c r="B35" s="40" t="s">
        <v>24</v>
      </c>
      <c r="C35" s="41" t="s">
        <v>53</v>
      </c>
      <c r="D35" s="37">
        <f>VLOOKUP($C35,[1]MAY2026!$D:$BJ,2,0)</f>
        <v>374609</v>
      </c>
      <c r="E35" s="37" t="str">
        <f>VLOOKUP($C35,[1]MAY2026!$D:$BJ,6,0)</f>
        <v>Grant Aviation</v>
      </c>
      <c r="F35" s="37" t="str">
        <f>VLOOKUP($C35,[1]MAY2026!$D:$BJ,7,0)</f>
        <v>DOT-OST-2015-0176</v>
      </c>
      <c r="G35" s="38">
        <f>VLOOKUP($C35,[1]MAY2026!$D:$BJ,8,0)</f>
        <v>45717</v>
      </c>
      <c r="H35" s="38">
        <f>VLOOKUP($C35,[1]MAY2026!$D:$BJ,9,0)</f>
        <v>47177</v>
      </c>
      <c r="I35" s="37" t="str">
        <f>VLOOKUP($C35,[1]MAY2026!$D:$BJ,11,0)</f>
        <v>2025-2-16</v>
      </c>
      <c r="J35" s="37" t="str">
        <f>VLOOKUP($C35,[1]OCT2025!$D:$BJ,12,0)</f>
        <v>AKN</v>
      </c>
      <c r="K35" s="37" t="str">
        <f>VLOOKUP($C35,[1]OCT2025!$D:$BJ,13,0)</f>
        <v>C-207</v>
      </c>
      <c r="L35" s="39">
        <f>VLOOKUP($C35,[1]OCT2025!$D:$BJ,14,0)</f>
        <v>6</v>
      </c>
      <c r="M35" s="39" t="str">
        <f>VLOOKUP(C35,[1]MAY2026!D:BJ,59,0)</f>
        <v>IGG</v>
      </c>
    </row>
    <row r="36" spans="1:13" x14ac:dyDescent="0.35">
      <c r="A36" s="40">
        <v>1</v>
      </c>
      <c r="B36" s="40" t="s">
        <v>24</v>
      </c>
      <c r="C36" s="41" t="s">
        <v>54</v>
      </c>
      <c r="D36" s="37">
        <f>VLOOKUP($C36,[1]MAY2026!$D:$BJ,2,0)</f>
        <v>755304</v>
      </c>
      <c r="E36" s="37" t="str">
        <f>VLOOKUP($C36,[1]MAY2026!$D:$BJ,6,0)</f>
        <v>Alaska Seaplanes</v>
      </c>
      <c r="F36" s="37" t="str">
        <f>VLOOKUP($C36,[1]MAY2026!$D:$BJ,7,0)</f>
        <v>DOT-OST-2008-0217</v>
      </c>
      <c r="G36" s="38">
        <f>VLOOKUP($C36,[1]MAY2026!$D:$BJ,8,0)</f>
        <v>44835</v>
      </c>
      <c r="H36" s="38">
        <f>VLOOKUP($C36,[1]MAY2026!$D:$BJ,9,0)</f>
        <v>46295</v>
      </c>
      <c r="I36" s="37" t="str">
        <f>VLOOKUP($C36,[1]MAY2026!$D:$BJ,11,0)</f>
        <v>2022-8-23</v>
      </c>
      <c r="J36" s="37" t="str">
        <f>VLOOKUP($C36,[1]OCT2025!$D:$BJ,12,0)</f>
        <v>JNU</v>
      </c>
      <c r="K36" s="37" t="str">
        <f>VLOOKUP($C36,[1]OCT2025!$D:$BJ,13,0)</f>
        <v>PC-12/C-208</v>
      </c>
      <c r="L36" s="39">
        <f>VLOOKUP($C36,[1]OCT2025!$D:$BJ,14,0)</f>
        <v>9</v>
      </c>
      <c r="M36" s="39" t="str">
        <f>VLOOKUP(C36,[1]MAY2026!D:BJ,59,0)</f>
        <v>KAE</v>
      </c>
    </row>
    <row r="37" spans="1:13" x14ac:dyDescent="0.35">
      <c r="A37" s="40">
        <v>1</v>
      </c>
      <c r="B37" s="40" t="s">
        <v>24</v>
      </c>
      <c r="C37" s="41" t="s">
        <v>55</v>
      </c>
      <c r="D37" s="37">
        <f>VLOOKUP($C37,[1]MAY2026!$D:$BJ,2,0)</f>
        <v>514488</v>
      </c>
      <c r="E37" s="37" t="str">
        <f>VLOOKUP($C37,[1]MAY2026!$D:$BJ,6,0)</f>
        <v>Island Air</v>
      </c>
      <c r="F37" s="37" t="str">
        <f>VLOOKUP($C37,[1]MAY2026!$D:$BJ,7,0)</f>
        <v>DOT-OST-2004-19342</v>
      </c>
      <c r="G37" s="38">
        <f>VLOOKUP($C37,[1]MAY2026!$D:$BJ,8,0)</f>
        <v>44866</v>
      </c>
      <c r="H37" s="38">
        <f>VLOOKUP($C37,[1]MAY2026!$D:$BJ,9,0)</f>
        <v>46691</v>
      </c>
      <c r="I37" s="37" t="str">
        <f>VLOOKUP($C37,[1]MAY2026!$D:$BJ,11,0)</f>
        <v>2022-8-33</v>
      </c>
      <c r="J37" s="37" t="str">
        <f>VLOOKUP($C37,[1]OCT2025!$D:$BJ,12,0)</f>
        <v>ADQ</v>
      </c>
      <c r="K37" s="37" t="str">
        <f>VLOOKUP($C37,[1]OCT2025!$D:$BJ,13,0)</f>
        <v>PA-32/BNI/C208</v>
      </c>
      <c r="L37" s="39" t="str">
        <f>VLOOKUP($C37,[1]OCT2025!$D:$BJ,14,0)</f>
        <v>5/9/9</v>
      </c>
      <c r="M37" s="39" t="str">
        <f>VLOOKUP(C37,[1]MAY2026!D:BJ,59,0)</f>
        <v>KYK</v>
      </c>
    </row>
    <row r="38" spans="1:13" x14ac:dyDescent="0.35">
      <c r="A38" s="40">
        <v>1</v>
      </c>
      <c r="B38" s="40" t="s">
        <v>24</v>
      </c>
      <c r="C38" s="41" t="s">
        <v>56</v>
      </c>
      <c r="D38" s="37">
        <f>VLOOKUP($C38,[1]MAY2026!$D:$BJ,2,0)</f>
        <v>1634887</v>
      </c>
      <c r="E38" s="37" t="str">
        <f>VLOOKUP($C38,[1]MAY2026!$D:$BJ,6,0)</f>
        <v>Grant Aviation</v>
      </c>
      <c r="F38" s="37" t="str">
        <f>VLOOKUP($C38,[1]MAY2026!$D:$BJ,7,0)</f>
        <v>DOT-OST-2015-0177</v>
      </c>
      <c r="G38" s="38">
        <f>VLOOKUP($C38,[1]MAY2026!$D:$BJ,8,0)</f>
        <v>45627</v>
      </c>
      <c r="H38" s="38">
        <f>VLOOKUP($C38,[1]MAY2026!$D:$BJ,9,0)</f>
        <v>46356</v>
      </c>
      <c r="I38" s="37" t="str">
        <f>VLOOKUP($C38,[1]MAY2026!$D:$BJ,11,0)</f>
        <v>2024-9-19</v>
      </c>
      <c r="J38" s="37" t="str">
        <f>VLOOKUP($C38,[1]OCT2025!$D:$BJ,12,0)</f>
        <v>CDB</v>
      </c>
      <c r="K38" s="37" t="str">
        <f>VLOOKUP($C38,[1]OCT2025!$D:$BJ,13,0)</f>
        <v>Navajo/King Air</v>
      </c>
      <c r="L38" s="39">
        <f>VLOOKUP($C38,[1]OCT2025!$D:$BJ,14,0)</f>
        <v>9</v>
      </c>
      <c r="M38" s="39" t="str">
        <f>VLOOKUP(C38,[1]MAY2026!D:BJ,59,0)</f>
        <v>KVC</v>
      </c>
    </row>
    <row r="39" spans="1:13" x14ac:dyDescent="0.35">
      <c r="A39" s="40">
        <v>1</v>
      </c>
      <c r="B39" s="40" t="s">
        <v>24</v>
      </c>
      <c r="C39" s="41" t="s">
        <v>57</v>
      </c>
      <c r="D39" s="37">
        <f>VLOOKUP($C39,[1]MAY2026!$D:$BJ,2,0)</f>
        <v>20759</v>
      </c>
      <c r="E39" s="37" t="str">
        <f>VLOOKUP($C39,[1]MAY2026!$D:$BJ,6,0)</f>
        <v>Island Air</v>
      </c>
      <c r="F39" s="37" t="str">
        <f>VLOOKUP($C39,[1]MAY2026!$D:$BJ,7,0)</f>
        <v>DOT-OST-2000-6945</v>
      </c>
      <c r="G39" s="38">
        <f>VLOOKUP($C39,[1]MAY2026!$D:$BJ,8,0)</f>
        <v>45962</v>
      </c>
      <c r="H39" s="38">
        <f>VLOOKUP($C39,[1]MAY2026!$D:$BJ,9,0)</f>
        <v>47787</v>
      </c>
      <c r="I39" s="37" t="str">
        <f>VLOOKUP($C39,[1]MAY2026!$D:$BJ,11,0)</f>
        <v>2025-10-8</v>
      </c>
      <c r="J39" s="37" t="str">
        <f>VLOOKUP($C39,[1]OCT2025!$D:$BJ,12,0)</f>
        <v>ADQ</v>
      </c>
      <c r="K39" s="37" t="str">
        <f>VLOOKUP($C39,[1]OCT2025!$D:$BJ,13,0)</f>
        <v>C-206/Beaver</v>
      </c>
      <c r="L39" s="39" t="str">
        <f>VLOOKUP($C39,[1]OCT2025!$D:$BJ,14,0)</f>
        <v>5-6</v>
      </c>
      <c r="M39" s="39" t="str">
        <f>VLOOKUP(C39,[1]MAY2026!D:BJ,59,0)</f>
        <v>KKB</v>
      </c>
    </row>
    <row r="40" spans="1:13" x14ac:dyDescent="0.3">
      <c r="A40" s="40">
        <v>1</v>
      </c>
      <c r="B40" s="40" t="s">
        <v>24</v>
      </c>
      <c r="C40" s="44" t="s">
        <v>58</v>
      </c>
      <c r="D40" s="37">
        <f>VLOOKUP($C40,[1]MAY2026!$D:$BJ,2,0)</f>
        <v>960206</v>
      </c>
      <c r="E40" s="37" t="str">
        <f>VLOOKUP($C40,[1]MAY2026!$D:$BJ,6,0)</f>
        <v>Grant Aviation</v>
      </c>
      <c r="F40" s="37" t="str">
        <f>VLOOKUP($C40,[1]MAY2026!$D:$BJ,7,0)</f>
        <v>DOT-OST-2016-0011</v>
      </c>
      <c r="G40" s="38">
        <f>VLOOKUP($C40,[1]MAY2026!$D:$BJ,8,0)</f>
        <v>45172</v>
      </c>
      <c r="H40" s="38">
        <f>VLOOKUP($C40,[1]MAY2026!$D:$BJ,9,0)</f>
        <v>46996</v>
      </c>
      <c r="I40" s="37" t="str">
        <f>VLOOKUP($C40,[1]MAY2026!$D:$BJ,11,0)</f>
        <v>2024-3-4</v>
      </c>
      <c r="J40" s="37" t="str">
        <f>VLOOKUP($C40,[1]OCT2025!$D:$BJ,12,0)</f>
        <v>DLG</v>
      </c>
      <c r="K40" s="37" t="str">
        <f>VLOOKUP($C40,[1]OCT2025!$D:$BJ,13,0)</f>
        <v>C-207/C-208</v>
      </c>
      <c r="L40" s="39" t="str">
        <f>VLOOKUP($C40,[1]OCT2025!$D:$BJ,14,0)</f>
        <v>6, 9</v>
      </c>
      <c r="M40" s="39" t="str">
        <f>VLOOKUP(C40,[1]MAY2026!D:BJ,59,0)</f>
        <v>KGK</v>
      </c>
    </row>
    <row r="41" spans="1:13" x14ac:dyDescent="0.35">
      <c r="A41" s="40">
        <v>1</v>
      </c>
      <c r="B41" s="40" t="s">
        <v>24</v>
      </c>
      <c r="C41" s="41" t="s">
        <v>59</v>
      </c>
      <c r="D41" s="37">
        <f>VLOOKUP($C41,[1]MAY2026!$D:$BJ,2,0)</f>
        <v>213600</v>
      </c>
      <c r="E41" s="37" t="str">
        <f>VLOOKUP($C41,[1]MAY2026!$D:$BJ,6,0)</f>
        <v>Wright Air</v>
      </c>
      <c r="F41" s="37" t="str">
        <f>VLOOKUP($C41,[1]MAY2026!$D:$BJ,7,0)</f>
        <v>DOT-OST-2008-0237</v>
      </c>
      <c r="G41" s="38">
        <f>VLOOKUP($C41,[1]MAY2026!$D:$BJ,8,0)</f>
        <v>45597</v>
      </c>
      <c r="H41" s="38">
        <f>VLOOKUP($C41,[1]MAY2026!$D:$BJ,9,0)</f>
        <v>46326</v>
      </c>
      <c r="I41" s="37" t="str">
        <f>VLOOKUP($C41,[1]MAY2026!$D:$BJ,11,0)</f>
        <v>2024-11-14</v>
      </c>
      <c r="J41" s="37" t="str">
        <f>VLOOKUP($C41,[1]OCT2025!$D:$BJ,12,0)</f>
        <v>FAI</v>
      </c>
      <c r="K41" s="37" t="str">
        <f>VLOOKUP($C41,[1]OCT2025!$D:$BJ,13,0)</f>
        <v>C-208/C-206</v>
      </c>
      <c r="L41" s="39" t="str">
        <f>VLOOKUP($C41,[1]OCT2025!$D:$BJ,14,0)</f>
        <v>4/9</v>
      </c>
      <c r="M41" s="39" t="str">
        <f>VLOOKUP(C41,[1]MAY2026!D:BJ,59,0)</f>
        <v>LMA</v>
      </c>
    </row>
    <row r="42" spans="1:13" x14ac:dyDescent="0.35">
      <c r="A42" s="40">
        <v>1</v>
      </c>
      <c r="B42" s="40" t="s">
        <v>24</v>
      </c>
      <c r="C42" s="41" t="s">
        <v>60</v>
      </c>
      <c r="D42" s="37">
        <f>VLOOKUP($C42,[1]MAY2026!$D:$BJ,2,0)</f>
        <v>239680</v>
      </c>
      <c r="E42" s="37" t="str">
        <f>VLOOKUP($C42,[1]MAY2026!$D:$BJ,6,0)</f>
        <v>Island Air</v>
      </c>
      <c r="F42" s="37" t="str">
        <f>VLOOKUP($C42,[1]MAY2026!$D:$BJ,7,0)</f>
        <v>DOT-OST-2024-0114</v>
      </c>
      <c r="G42" s="38">
        <f>VLOOKUP($C42,[1]MAY2026!$D:$BJ,8,0)</f>
        <v>46006</v>
      </c>
      <c r="H42" s="38">
        <f>VLOOKUP($C42,[1]MAY2026!$D:$BJ,9,0)</f>
        <v>47983</v>
      </c>
      <c r="I42" s="37" t="str">
        <f>VLOOKUP($C42,[1]MAY2026!$D:$BJ,11,0)</f>
        <v>2025-6-3</v>
      </c>
      <c r="J42" s="37" t="str">
        <f>VLOOKUP($C42,[1]OCT2025!$D:$BJ,12,0)</f>
        <v>ADQ</v>
      </c>
      <c r="K42" s="37" t="str">
        <f>VLOOKUP($C42,[1]OCT2025!$D:$BJ,13,0)</f>
        <v>PA-32/C208</v>
      </c>
      <c r="L42" s="39" t="str">
        <f>VLOOKUP($C42,[1]OCT2025!$D:$BJ,14,0)</f>
        <v>5/9</v>
      </c>
      <c r="M42" s="39" t="str">
        <f>VLOOKUP(C42,[1]MAY2026!D:BJ,59,0)</f>
        <v>KLN</v>
      </c>
    </row>
    <row r="43" spans="1:13" x14ac:dyDescent="0.35">
      <c r="A43" s="40">
        <v>1</v>
      </c>
      <c r="B43" s="40" t="s">
        <v>24</v>
      </c>
      <c r="C43" s="41" t="s">
        <v>61</v>
      </c>
      <c r="D43" s="37">
        <f>VLOOKUP($C43,[1]MAY2026!$D:$BJ,2,0)</f>
        <v>166073</v>
      </c>
      <c r="E43" s="37" t="str">
        <f>VLOOKUP($C43,[1]MAY2026!$D:$BJ,6,0)</f>
        <v>Island Air</v>
      </c>
      <c r="F43" s="37" t="str">
        <f>VLOOKUP($C43,[1]MAY2026!$D:$BJ,7,0)</f>
        <v>DOT-OST-2000-6945</v>
      </c>
      <c r="G43" s="38">
        <f>VLOOKUP($C43,[1]MAY2026!$D:$BJ,8,0)</f>
        <v>45962</v>
      </c>
      <c r="H43" s="38">
        <f>VLOOKUP($C43,[1]MAY2026!$D:$BJ,9,0)</f>
        <v>47787</v>
      </c>
      <c r="I43" s="37" t="str">
        <f>VLOOKUP($C43,[1]MAY2026!$D:$BJ,11,0)</f>
        <v>2025-10-8</v>
      </c>
      <c r="J43" s="37" t="str">
        <f>VLOOKUP($C43,[1]OCT2025!$D:$BJ,12,0)</f>
        <v>ADQ</v>
      </c>
      <c r="K43" s="37" t="str">
        <f>VLOOKUP($C43,[1]OCT2025!$D:$BJ,13,0)</f>
        <v>C-206/Beaver</v>
      </c>
      <c r="L43" s="39" t="str">
        <f>VLOOKUP($C43,[1]OCT2025!$D:$BJ,14,0)</f>
        <v>5-6</v>
      </c>
      <c r="M43" s="39" t="str">
        <f>VLOOKUP(C43,[1]MAY2026!D:BJ,59,0)</f>
        <v>ALZ</v>
      </c>
    </row>
    <row r="44" spans="1:13" x14ac:dyDescent="0.35">
      <c r="A44" s="40">
        <v>1</v>
      </c>
      <c r="B44" s="40" t="s">
        <v>24</v>
      </c>
      <c r="C44" s="42" t="s">
        <v>62</v>
      </c>
      <c r="D44" s="37">
        <f>VLOOKUP($C44,[1]MAY2026!$D:$BJ,2,0)</f>
        <v>313368</v>
      </c>
      <c r="E44" s="37" t="str">
        <f>VLOOKUP($C44,[1]MAY2026!$D:$BJ,6,0)</f>
        <v>Grant Aviation</v>
      </c>
      <c r="F44" s="37" t="str">
        <f>VLOOKUP($C44,[1]MAY2026!$D:$BJ,7,0)</f>
        <v>DOT-OST-2015-0243</v>
      </c>
      <c r="G44" s="38">
        <f>VLOOKUP($C44,[1]MAY2026!$D:$BJ,8,0)</f>
        <v>45717</v>
      </c>
      <c r="H44" s="38">
        <f>VLOOKUP($C44,[1]MAY2026!$D:$BJ,9,0)</f>
        <v>46812</v>
      </c>
      <c r="I44" s="37" t="str">
        <f>VLOOKUP($C44,[1]MAY2026!$D:$BJ,11,0)</f>
        <v>2025-1-4</v>
      </c>
      <c r="J44" s="37" t="str">
        <f>VLOOKUP($C44,[1]OCT2025!$D:$BJ,12,0)</f>
        <v>AKN</v>
      </c>
      <c r="K44" s="37" t="str">
        <f>VLOOKUP($C44,[1]OCT2025!$D:$BJ,13,0)</f>
        <v>C-207</v>
      </c>
      <c r="L44" s="39">
        <f>VLOOKUP($C44,[1]OCT2025!$D:$BJ,14,0)</f>
        <v>6</v>
      </c>
      <c r="M44" s="39" t="str">
        <f>VLOOKUP(C44,[1]MAY2026!D:BJ,59,0)</f>
        <v>KLL</v>
      </c>
    </row>
    <row r="45" spans="1:13" s="46" customFormat="1" x14ac:dyDescent="0.35">
      <c r="A45" s="40">
        <v>1</v>
      </c>
      <c r="B45" s="40" t="s">
        <v>24</v>
      </c>
      <c r="C45" s="41" t="s">
        <v>63</v>
      </c>
      <c r="D45" s="37">
        <f>VLOOKUP($C45,[1]MAY2026!$D:$BJ,2,0)</f>
        <v>92326</v>
      </c>
      <c r="E45" s="37" t="str">
        <f>VLOOKUP($C45,[1]MAY2026!$D:$BJ,6,0)</f>
        <v>Warbelow's</v>
      </c>
      <c r="F45" s="37" t="str">
        <f>VLOOKUP($C45,[1]MAY2026!$D:$BJ,7,0)</f>
        <v>DOT-OST-2004-17563</v>
      </c>
      <c r="G45" s="38">
        <f>VLOOKUP($C45,[1]MAY2026!$D:$BJ,8,0)</f>
        <v>45536</v>
      </c>
      <c r="H45" s="38">
        <f>VLOOKUP($C45,[1]MAY2026!$D:$BJ,9,0)</f>
        <v>46265</v>
      </c>
      <c r="I45" s="37" t="str">
        <f>VLOOKUP($C45,[1]MAY2026!$D:$BJ,11,0)</f>
        <v>2024-9-9</v>
      </c>
      <c r="J45" s="37" t="str">
        <f>VLOOKUP($C45,[1]OCT2025!$D:$BJ,12,0)</f>
        <v>FAI</v>
      </c>
      <c r="K45" s="37" t="str">
        <f>VLOOKUP($C45,[1]OCT2025!$D:$BJ,13,0)</f>
        <v>Navajo</v>
      </c>
      <c r="L45" s="39">
        <f>VLOOKUP($C45,[1]OCT2025!$D:$BJ,14,0)</f>
        <v>9</v>
      </c>
      <c r="M45" s="39" t="str">
        <f>VLOOKUP(C45,[1]MAY2026!D:BJ,59,0)</f>
        <v>MLY</v>
      </c>
    </row>
    <row r="46" spans="1:13" x14ac:dyDescent="0.3">
      <c r="A46" s="40">
        <v>1</v>
      </c>
      <c r="B46" s="40" t="s">
        <v>24</v>
      </c>
      <c r="C46" s="44" t="s">
        <v>64</v>
      </c>
      <c r="D46" s="37">
        <f>VLOOKUP($C46,[1]MAY2026!$D:$BJ,2,0)</f>
        <v>492215</v>
      </c>
      <c r="E46" s="37" t="str">
        <f>VLOOKUP($C46,[1]MAY2026!$D:$BJ,6,0)</f>
        <v>Grant Aviation</v>
      </c>
      <c r="F46" s="37" t="str">
        <f>VLOOKUP($C46,[1]MAY2026!$D:$BJ,7,0)</f>
        <v>DOT-OST-2015-0244</v>
      </c>
      <c r="G46" s="38">
        <f>VLOOKUP($C46,[1]MAY2026!$D:$BJ,8,0)</f>
        <v>45172</v>
      </c>
      <c r="H46" s="38">
        <f>VLOOKUP($C46,[1]MAY2026!$D:$BJ,9,0)</f>
        <v>46996</v>
      </c>
      <c r="I46" s="37" t="str">
        <f>VLOOKUP($C46,[1]MAY2026!$D:$BJ,11,0)</f>
        <v>2024-3-4</v>
      </c>
      <c r="J46" s="37" t="str">
        <f>VLOOKUP($C46,[1]OCT2025!$D:$BJ,12,0)</f>
        <v>DLG</v>
      </c>
      <c r="K46" s="37" t="str">
        <f>VLOOKUP($C46,[1]OCT2025!$D:$BJ,13,0)</f>
        <v>C-207/C-208</v>
      </c>
      <c r="L46" s="39" t="str">
        <f>VLOOKUP($C46,[1]OCT2025!$D:$BJ,14,0)</f>
        <v>6, 9</v>
      </c>
      <c r="M46" s="39" t="str">
        <f>VLOOKUP(C46,[1]MAY2026!D:BJ,59,0)</f>
        <v>KMO</v>
      </c>
    </row>
    <row r="47" spans="1:13" x14ac:dyDescent="0.35">
      <c r="A47" s="40">
        <v>1</v>
      </c>
      <c r="B47" s="40" t="s">
        <v>24</v>
      </c>
      <c r="C47" s="41" t="s">
        <v>65</v>
      </c>
      <c r="D47" s="37">
        <f>VLOOKUP($C47,[1]MAY2026!$D:$BJ,2,0)</f>
        <v>271438</v>
      </c>
      <c r="E47" s="37" t="str">
        <f>VLOOKUP($C47,[1]MAY2026!$D:$BJ,6,0)</f>
        <v>Copper Valley</v>
      </c>
      <c r="F47" s="37" t="str">
        <f>VLOOKUP($C47,[1]MAY2026!$D:$BJ,7,0)</f>
        <v>DOT-OST-1995-492</v>
      </c>
      <c r="G47" s="38">
        <f>VLOOKUP($C47,[1]MAY2026!$D:$BJ,8,0)</f>
        <v>45689</v>
      </c>
      <c r="H47" s="38">
        <f>VLOOKUP($C47,[1]MAY2026!$D:$BJ,9,0)</f>
        <v>47149</v>
      </c>
      <c r="I47" s="37" t="str">
        <f>VLOOKUP($C47,[1]MAY2026!$D:$BJ,11,0)</f>
        <v>2025-2-15</v>
      </c>
      <c r="J47" s="37" t="str">
        <f>VLOOKUP($C47,[1]OCT2025!$D:$BJ,12,0)</f>
        <v>GKN</v>
      </c>
      <c r="K47" s="37" t="str">
        <f>VLOOKUP($C47,[1]OCT2025!$D:$BJ,13,0)</f>
        <v>C185/206</v>
      </c>
      <c r="L47" s="39" t="str">
        <f>VLOOKUP($C47,[1]OCT2025!$D:$BJ,14,0)</f>
        <v>3-5</v>
      </c>
      <c r="M47" s="39" t="str">
        <f>VLOOKUP(C47,[1]MAY2026!D:BJ,59,0)</f>
        <v>MYK</v>
      </c>
    </row>
    <row r="48" spans="1:13" x14ac:dyDescent="0.35">
      <c r="A48" s="40">
        <v>1</v>
      </c>
      <c r="B48" s="40" t="s">
        <v>24</v>
      </c>
      <c r="C48" s="41" t="s">
        <v>66</v>
      </c>
      <c r="D48" s="37">
        <f>VLOOKUP($C48,[1]MAY2026!$D:$BJ,2,0)</f>
        <v>271438</v>
      </c>
      <c r="E48" s="37" t="str">
        <f>VLOOKUP($C48,[1]MAY2026!$D:$BJ,6,0)</f>
        <v>Copper Valley</v>
      </c>
      <c r="F48" s="37" t="str">
        <f>VLOOKUP($C48,[1]MAY2026!$D:$BJ,7,0)</f>
        <v>DOT-OST-1995-492</v>
      </c>
      <c r="G48" s="38">
        <f>VLOOKUP($C48,[1]MAY2026!$D:$BJ,8,0)</f>
        <v>45689</v>
      </c>
      <c r="H48" s="38">
        <f>VLOOKUP($C48,[1]MAY2026!$D:$BJ,9,0)</f>
        <v>47149</v>
      </c>
      <c r="I48" s="37" t="str">
        <f>VLOOKUP($C48,[1]MAY2026!$D:$BJ,11,0)</f>
        <v>2025-2-15</v>
      </c>
      <c r="J48" s="37" t="str">
        <f>VLOOKUP($C48,[1]OCT2025!$D:$BJ,12,0)</f>
        <v>GKN</v>
      </c>
      <c r="K48" s="37" t="str">
        <f>VLOOKUP($C48,[1]OCT2025!$D:$BJ,13,0)</f>
        <v>C185/206</v>
      </c>
      <c r="L48" s="39" t="str">
        <f>VLOOKUP($C48,[1]OCT2025!$D:$BJ,14,0)</f>
        <v>3-5</v>
      </c>
      <c r="M48" s="39" t="str">
        <f>VLOOKUP(C48,[1]MAY2026!D:BJ,59,0)</f>
        <v>MXY</v>
      </c>
    </row>
    <row r="49" spans="1:13" x14ac:dyDescent="0.35">
      <c r="A49" s="40">
        <v>1</v>
      </c>
      <c r="B49" s="40" t="s">
        <v>24</v>
      </c>
      <c r="C49" s="41" t="s">
        <v>67</v>
      </c>
      <c r="D49" s="37">
        <f>VLOOKUP($C49,[1]MAY2026!$D:$BJ,2,0)</f>
        <v>585786</v>
      </c>
      <c r="E49" s="37" t="str">
        <f>VLOOKUP($C49,[1]MAY2026!$D:$BJ,6,0)</f>
        <v>Alaska Air Transit</v>
      </c>
      <c r="F49" s="37" t="str">
        <f>VLOOKUP($C49,[1]MAY2026!$D:$BJ,7,0)</f>
        <v>DOT-OST-2017-0108</v>
      </c>
      <c r="G49" s="38">
        <f>VLOOKUP($C49,[1]MAY2026!$D:$BJ,8,0)</f>
        <v>45627</v>
      </c>
      <c r="H49" s="38">
        <f>VLOOKUP($C49,[1]MAY2026!$D:$BJ,9,0)</f>
        <v>46356</v>
      </c>
      <c r="I49" s="37" t="str">
        <f>VLOOKUP($C49,[1]MAY2026!$D:$BJ,11,0)</f>
        <v>2024-8-18</v>
      </c>
      <c r="J49" s="37" t="str">
        <f>VLOOKUP($C49,[1]OCT2025!$D:$BJ,12,0)</f>
        <v>MRI</v>
      </c>
      <c r="K49" s="37" t="str">
        <f>VLOOKUP($C49,[1]OCT2025!$D:$BJ,13,0)</f>
        <v>PC-12</v>
      </c>
      <c r="L49" s="39">
        <f>VLOOKUP($C49,[1]OCT2025!$D:$BJ,14,0)</f>
        <v>9</v>
      </c>
      <c r="M49" s="39" t="str">
        <f>VLOOKUP(C49,[1]MAY2026!D:BJ,59,0)</f>
        <v>MCG</v>
      </c>
    </row>
    <row r="50" spans="1:13" x14ac:dyDescent="0.35">
      <c r="A50" s="40">
        <v>1</v>
      </c>
      <c r="B50" s="40" t="s">
        <v>24</v>
      </c>
      <c r="C50" s="41" t="s">
        <v>68</v>
      </c>
      <c r="D50" s="37">
        <f>VLOOKUP($C50,[1]MAY2026!$D:$BJ,2,0)</f>
        <v>1587179</v>
      </c>
      <c r="E50" s="37" t="str">
        <f>VLOOKUP($C50,[1]MAY2026!$D:$BJ,6,0)</f>
        <v>Taquan</v>
      </c>
      <c r="F50" s="37" t="str">
        <f>VLOOKUP($C50,[1]MAY2026!$D:$BJ,7,0)</f>
        <v>DOT-OST-2021-0164</v>
      </c>
      <c r="G50" s="38">
        <f>VLOOKUP($C50,[1]MAY2026!$D:$BJ,8,0)</f>
        <v>45474</v>
      </c>
      <c r="H50" s="38">
        <f>VLOOKUP($C50,[1]MAY2026!$D:$BJ,9,0)</f>
        <v>46568</v>
      </c>
      <c r="I50" s="37" t="str">
        <f>VLOOKUP($C50,[1]MAY2026!$D:$BJ,11,0)</f>
        <v>2024-7-13</v>
      </c>
      <c r="J50" s="37" t="str">
        <f>VLOOKUP($C50,[1]OCT2025!$D:$BJ,12,0)</f>
        <v>WFB</v>
      </c>
      <c r="K50" s="37" t="str">
        <f>VLOOKUP($C50,[1]OCT2025!$D:$BJ,13,0)</f>
        <v>DHC-2 Beaver</v>
      </c>
      <c r="L50" s="39">
        <f>VLOOKUP($C50,[1]OCT2025!$D:$BJ,14,0)</f>
        <v>6</v>
      </c>
      <c r="M50" s="39" t="str">
        <f>VLOOKUP(C50,[1]MAY2026!D:BJ,59,0)</f>
        <v>MTM</v>
      </c>
    </row>
    <row r="51" spans="1:13" x14ac:dyDescent="0.35">
      <c r="A51" s="40">
        <v>1</v>
      </c>
      <c r="B51" s="40" t="s">
        <v>24</v>
      </c>
      <c r="C51" s="41" t="s">
        <v>69</v>
      </c>
      <c r="D51" s="37">
        <f>VLOOKUP($C51,[1]MAY2026!$D:$BJ,2,0)</f>
        <v>92326</v>
      </c>
      <c r="E51" s="37" t="str">
        <f>VLOOKUP($C51,[1]MAY2026!$D:$BJ,6,0)</f>
        <v>Warbelow's</v>
      </c>
      <c r="F51" s="37" t="str">
        <f>VLOOKUP($C51,[1]MAY2026!$D:$BJ,7,0)</f>
        <v>DOT-OST-2004-17563</v>
      </c>
      <c r="G51" s="38">
        <f>VLOOKUP($C51,[1]MAY2026!$D:$BJ,8,0)</f>
        <v>45536</v>
      </c>
      <c r="H51" s="38">
        <f>VLOOKUP($C51,[1]MAY2026!$D:$BJ,9,0)</f>
        <v>46265</v>
      </c>
      <c r="I51" s="37" t="str">
        <f>VLOOKUP($C51,[1]MAY2026!$D:$BJ,11,0)</f>
        <v>2024-9-9</v>
      </c>
      <c r="J51" s="37" t="str">
        <f>VLOOKUP($C51,[1]OCT2025!$D:$BJ,12,0)</f>
        <v>FAI</v>
      </c>
      <c r="K51" s="37" t="str">
        <f>VLOOKUP($C51,[1]OCT2025!$D:$BJ,13,0)</f>
        <v>Navajo</v>
      </c>
      <c r="L51" s="39">
        <f>VLOOKUP($C51,[1]OCT2025!$D:$BJ,14,0)</f>
        <v>9</v>
      </c>
      <c r="M51" s="39" t="str">
        <f>VLOOKUP(C51,[1]MAY2026!D:BJ,59,0)</f>
        <v>MNT</v>
      </c>
    </row>
    <row r="52" spans="1:13" x14ac:dyDescent="0.35">
      <c r="A52" s="40">
        <v>1</v>
      </c>
      <c r="B52" s="40" t="s">
        <v>24</v>
      </c>
      <c r="C52" s="41" t="s">
        <v>70</v>
      </c>
      <c r="D52" s="37">
        <f>VLOOKUP($C52,[1]MAY2026!$D:$BJ,2,0)</f>
        <v>83037</v>
      </c>
      <c r="E52" s="37" t="str">
        <f>VLOOKUP($C52,[1]MAY2026!$D:$BJ,6,0)</f>
        <v>Island Air</v>
      </c>
      <c r="F52" s="37" t="str">
        <f>VLOOKUP($C52,[1]MAY2026!$D:$BJ,7,0)</f>
        <v>DOT-OST-2000-6945</v>
      </c>
      <c r="G52" s="38">
        <f>VLOOKUP($C52,[1]MAY2026!$D:$BJ,8,0)</f>
        <v>45962</v>
      </c>
      <c r="H52" s="38">
        <f>VLOOKUP($C52,[1]MAY2026!$D:$BJ,9,0)</f>
        <v>47787</v>
      </c>
      <c r="I52" s="37" t="str">
        <f>VLOOKUP($C52,[1]MAY2026!$D:$BJ,11,0)</f>
        <v>2025-10-8</v>
      </c>
      <c r="J52" s="37" t="str">
        <f>VLOOKUP($C52,[1]OCT2025!$D:$BJ,12,0)</f>
        <v>ADQ</v>
      </c>
      <c r="K52" s="37" t="str">
        <f>VLOOKUP($C52,[1]OCT2025!$D:$BJ,13,0)</f>
        <v>C-206/Beaver</v>
      </c>
      <c r="L52" s="39" t="str">
        <f>VLOOKUP($C52,[1]OCT2025!$D:$BJ,14,0)</f>
        <v>5-6</v>
      </c>
      <c r="M52" s="39" t="str">
        <f>VLOOKUP(C52,[1]MAY2026!D:BJ,59,0)</f>
        <v>KMY</v>
      </c>
    </row>
    <row r="53" spans="1:13" x14ac:dyDescent="0.3">
      <c r="A53" s="40">
        <v>1</v>
      </c>
      <c r="B53" s="40" t="s">
        <v>24</v>
      </c>
      <c r="C53" s="44" t="s">
        <v>71</v>
      </c>
      <c r="D53" s="37">
        <f>VLOOKUP($C53,[1]MAY2026!$D:$BJ,2,0)</f>
        <v>576780</v>
      </c>
      <c r="E53" s="37" t="str">
        <f>VLOOKUP($C53,[1]MAY2026!$D:$BJ,6,0)</f>
        <v>Grant Aviation</v>
      </c>
      <c r="F53" s="37" t="str">
        <f>VLOOKUP($C53,[1]MAY2026!$D:$BJ,7,0)</f>
        <v>DOT-OST-2016-0010</v>
      </c>
      <c r="G53" s="38">
        <f>VLOOKUP($C53,[1]MAY2026!$D:$BJ,8,0)</f>
        <v>45172</v>
      </c>
      <c r="H53" s="38">
        <f>VLOOKUP($C53,[1]MAY2026!$D:$BJ,9,0)</f>
        <v>46996</v>
      </c>
      <c r="I53" s="37" t="str">
        <f>VLOOKUP($C53,[1]MAY2026!$D:$BJ,11,0)</f>
        <v>2024-3-4</v>
      </c>
      <c r="J53" s="37" t="str">
        <f>VLOOKUP($C53,[1]OCT2025!$D:$BJ,12,0)</f>
        <v>DLG</v>
      </c>
      <c r="K53" s="37" t="str">
        <f>VLOOKUP($C53,[1]OCT2025!$D:$BJ,13,0)</f>
        <v>C-207/C-208</v>
      </c>
      <c r="L53" s="39" t="str">
        <f>VLOOKUP($C53,[1]OCT2025!$D:$BJ,14,0)</f>
        <v>6, 9</v>
      </c>
      <c r="M53" s="39" t="str">
        <f>VLOOKUP(C53,[1]MAY2026!D:BJ,59,0)</f>
        <v>KNW</v>
      </c>
    </row>
    <row r="54" spans="1:13" x14ac:dyDescent="0.35">
      <c r="A54" s="40">
        <v>1</v>
      </c>
      <c r="B54" s="40" t="s">
        <v>24</v>
      </c>
      <c r="C54" s="41" t="s">
        <v>72</v>
      </c>
      <c r="D54" s="37">
        <f>VLOOKUP($C54,[1]MAY2026!$D:$BJ,2,0)</f>
        <v>521893</v>
      </c>
      <c r="E54" s="37" t="str">
        <f>VLOOKUP($C54,[1]MAY2026!$D:$BJ,6,0)</f>
        <v>Grant Aviation</v>
      </c>
      <c r="F54" s="37" t="str">
        <f>VLOOKUP($C54,[1]MAY2026!$D:$BJ,7,0)</f>
        <v>DOT-OST-1995-363</v>
      </c>
      <c r="G54" s="38">
        <f>VLOOKUP($C54,[1]MAY2026!$D:$BJ,8,0)</f>
        <v>45931</v>
      </c>
      <c r="H54" s="38">
        <f>VLOOKUP($C54,[1]MAY2026!$D:$BJ,9,0)</f>
        <v>47026</v>
      </c>
      <c r="I54" s="37" t="str">
        <f>VLOOKUP($C54,[1]MAY2026!$D:$BJ,11,0)</f>
        <v>2025-10-5</v>
      </c>
      <c r="J54" s="37" t="str">
        <f>VLOOKUP($C54,[1]OCT2025!$D:$BJ,12,0)</f>
        <v>DUT</v>
      </c>
      <c r="K54" s="37" t="str">
        <f>VLOOKUP($C54,[1]OCT2025!$D:$BJ,13,0)</f>
        <v>King Air or Navajo</v>
      </c>
      <c r="L54" s="39">
        <f>VLOOKUP($C54,[1]OCT2025!$D:$BJ,14,0)</f>
        <v>9</v>
      </c>
      <c r="M54" s="39" t="str">
        <f>VLOOKUP(C54,[1]MAY2026!D:BJ,59,0)</f>
        <v>IKO</v>
      </c>
    </row>
    <row r="55" spans="1:13" x14ac:dyDescent="0.35">
      <c r="A55" s="40">
        <v>1</v>
      </c>
      <c r="B55" s="40" t="s">
        <v>24</v>
      </c>
      <c r="C55" s="41" t="s">
        <v>73</v>
      </c>
      <c r="D55" s="37">
        <f>VLOOKUP($C55,[1]MAY2026!$D:$BJ,2,0)</f>
        <v>83037</v>
      </c>
      <c r="E55" s="37" t="str">
        <f>VLOOKUP($C55,[1]MAY2026!$D:$BJ,6,0)</f>
        <v>Island Air</v>
      </c>
      <c r="F55" s="37" t="str">
        <f>VLOOKUP($C55,[1]MAY2026!$D:$BJ,7,0)</f>
        <v>DOT-OST-2000-6945</v>
      </c>
      <c r="G55" s="38">
        <f>VLOOKUP($C55,[1]MAY2026!$D:$BJ,8,0)</f>
        <v>45962</v>
      </c>
      <c r="H55" s="38">
        <f>VLOOKUP($C55,[1]MAY2026!$D:$BJ,9,0)</f>
        <v>47787</v>
      </c>
      <c r="I55" s="37" t="str">
        <f>VLOOKUP($C55,[1]MAY2026!$D:$BJ,11,0)</f>
        <v>2025-10-8</v>
      </c>
      <c r="J55" s="37" t="str">
        <f>VLOOKUP($C55,[1]OCT2025!$D:$BJ,12,0)</f>
        <v>ADQ</v>
      </c>
      <c r="K55" s="37" t="str">
        <f>VLOOKUP($C55,[1]OCT2025!$D:$BJ,13,0)</f>
        <v>C-206/Beaver</v>
      </c>
      <c r="L55" s="39" t="str">
        <f>VLOOKUP($C55,[1]OCT2025!$D:$BJ,14,0)</f>
        <v>5-6</v>
      </c>
      <c r="M55" s="39" t="str">
        <f>VLOOKUP(C55,[1]MAY2026!D:BJ,59,0)</f>
        <v>KOY</v>
      </c>
    </row>
    <row r="56" spans="1:13" x14ac:dyDescent="0.35">
      <c r="A56" s="40">
        <v>1</v>
      </c>
      <c r="B56" s="40" t="s">
        <v>24</v>
      </c>
      <c r="C56" s="41" t="s">
        <v>74</v>
      </c>
      <c r="D56" s="37">
        <f>VLOOKUP($C56,[1]MAY2026!$D:$BJ,2,0)</f>
        <v>1040497</v>
      </c>
      <c r="E56" s="37" t="str">
        <f>VLOOKUP($C56,[1]MAY2026!$D:$BJ,6,0)</f>
        <v>Alaska Seaplanes</v>
      </c>
      <c r="F56" s="37" t="str">
        <f>VLOOKUP($C56,[1]MAY2026!$D:$BJ,7,0)</f>
        <v>DOT-OST-2002-11586</v>
      </c>
      <c r="G56" s="38">
        <f>VLOOKUP($C56,[1]MAY2026!$D:$BJ,8,0)</f>
        <v>44957</v>
      </c>
      <c r="H56" s="38">
        <f>VLOOKUP($C56,[1]MAY2026!$D:$BJ,9,0)</f>
        <v>46418</v>
      </c>
      <c r="I56" s="37" t="str">
        <f>VLOOKUP($C56,[1]MAY2026!$D:$BJ,11,0)</f>
        <v>2022-12-11</v>
      </c>
      <c r="J56" s="37" t="str">
        <f>VLOOKUP($C56,[1]OCT2025!$D:$BJ,12,0)</f>
        <v>JNU</v>
      </c>
      <c r="K56" s="37" t="str">
        <f>VLOOKUP($C56,[1]OCT2025!$D:$BJ,13,0)</f>
        <v>C206/Beaver/C208</v>
      </c>
      <c r="L56" s="39" t="str">
        <f>VLOOKUP($C56,[1]OCT2025!$D:$BJ,14,0)</f>
        <v>4/6/9</v>
      </c>
      <c r="M56" s="39" t="str">
        <f>VLOOKUP(C56,[1]MAY2026!D:BJ,59,0)</f>
        <v>PEC</v>
      </c>
    </row>
    <row r="57" spans="1:13" x14ac:dyDescent="0.35">
      <c r="A57" s="40">
        <v>1</v>
      </c>
      <c r="B57" s="40" t="s">
        <v>24</v>
      </c>
      <c r="C57" s="41" t="s">
        <v>75</v>
      </c>
      <c r="D57" s="37">
        <f>VLOOKUP($C57,[1]MAY2026!$D:$BJ,2,0)</f>
        <v>1865024</v>
      </c>
      <c r="E57" s="37" t="str">
        <f>VLOOKUP($C57,[1]MAY2026!$D:$BJ,6,0)</f>
        <v>Grant Aviation</v>
      </c>
      <c r="F57" s="37" t="str">
        <f>VLOOKUP($C57,[1]MAY2026!$D:$BJ,7,0)</f>
        <v>DOT-OST-2015-0116</v>
      </c>
      <c r="G57" s="38">
        <f>VLOOKUP($C57,[1]MAY2026!$D:$BJ,8,0)</f>
        <v>45717</v>
      </c>
      <c r="H57" s="38">
        <f>VLOOKUP($C57,[1]MAY2026!$D:$BJ,9,0)</f>
        <v>46812</v>
      </c>
      <c r="I57" s="37" t="str">
        <f>VLOOKUP($C57,[1]MAY2026!$D:$BJ,11,0)</f>
        <v>2025-2-18</v>
      </c>
      <c r="J57" s="37" t="str">
        <f>VLOOKUP($C57,[1]OCT2025!$D:$BJ,12,0)</f>
        <v>AKN</v>
      </c>
      <c r="K57" s="37" t="str">
        <f>VLOOKUP($C57,[1]OCT2025!$D:$BJ,13,0)</f>
        <v>Caravan</v>
      </c>
      <c r="L57" s="39">
        <f>VLOOKUP($C57,[1]OCT2025!$D:$BJ,14,0)</f>
        <v>9</v>
      </c>
      <c r="M57" s="39" t="str">
        <f>VLOOKUP(C57,[1]MAY2026!D:BJ,59,0)</f>
        <v>KPV</v>
      </c>
    </row>
    <row r="58" spans="1:13" x14ac:dyDescent="0.35">
      <c r="A58" s="40">
        <v>1</v>
      </c>
      <c r="B58" s="40" t="s">
        <v>24</v>
      </c>
      <c r="C58" s="41" t="s">
        <v>76</v>
      </c>
      <c r="D58" s="37">
        <f>VLOOKUP($C58,[1]MAY2026!$D:$BJ,2,0)</f>
        <v>2395607</v>
      </c>
      <c r="E58" s="37" t="str">
        <f>VLOOKUP($C58,[1]MAY2026!$D:$BJ,6,0)</f>
        <v>Alaska Airlines</v>
      </c>
      <c r="F58" s="37" t="str">
        <f>VLOOKUP($C58,[1]MAY2026!$D:$BJ,7,0)</f>
        <v>DOT-OST-1998-4899</v>
      </c>
      <c r="G58" s="38">
        <f>VLOOKUP($C58,[1]MAY2026!$D:$BJ,8,0)</f>
        <v>45778</v>
      </c>
      <c r="H58" s="38">
        <f>VLOOKUP($C58,[1]MAY2026!$D:$BJ,9,0)</f>
        <v>46507</v>
      </c>
      <c r="I58" s="37" t="str">
        <f>VLOOKUP($C58,[1]MAY2026!$D:$BJ,11,0)</f>
        <v>2025-3-16</v>
      </c>
      <c r="J58" s="37" t="str">
        <f>VLOOKUP($C58,[1]OCT2025!$D:$BJ,12,0)</f>
        <v>JNU/KTN</v>
      </c>
      <c r="K58" s="37" t="str">
        <f>VLOOKUP($C58,[1]OCT2025!$D:$BJ,13,0)</f>
        <v>B-737</v>
      </c>
      <c r="L58" s="39">
        <f>VLOOKUP($C58,[1]OCT2025!$D:$BJ,14,0)</f>
        <v>124</v>
      </c>
      <c r="M58" s="39" t="str">
        <f>VLOOKUP(C58,[1]MAY2026!D:BJ,59,0)</f>
        <v>PSG</v>
      </c>
    </row>
    <row r="59" spans="1:13" x14ac:dyDescent="0.35">
      <c r="A59" s="40"/>
      <c r="B59" s="40" t="s">
        <v>24</v>
      </c>
      <c r="C59" s="41" t="s">
        <v>77</v>
      </c>
      <c r="D59" s="37">
        <f>VLOOKUP($C59,[1]MAY2026!$D:$BJ,2,0)</f>
        <v>308343</v>
      </c>
      <c r="E59" s="37" t="str">
        <f>VLOOKUP($C59,[1]MAY2026!$D:$BJ,6,0)</f>
        <v>Alaska Airlines</v>
      </c>
      <c r="F59" s="37" t="str">
        <f>VLOOKUP($C59,[1]MAY2026!$D:$BJ,7,0)</f>
        <v>DOT-OST-1998-4899</v>
      </c>
      <c r="G59" s="38">
        <f>VLOOKUP($C59,[1]MAY2026!$D:$BJ,8,0)</f>
        <v>45778</v>
      </c>
      <c r="H59" s="38">
        <f>VLOOKUP($C59,[1]MAY2026!$D:$BJ,9,0)</f>
        <v>46507</v>
      </c>
      <c r="I59" s="37" t="str">
        <f>VLOOKUP($C59,[1]MAY2026!$D:$BJ,11,0)</f>
        <v>2025-3-16</v>
      </c>
      <c r="J59" s="37" t="str">
        <f>VLOOKUP($C59,[1]OCT2025!$D:$BJ,12,0)</f>
        <v>JNU/SEA</v>
      </c>
      <c r="K59" s="37" t="str">
        <f>VLOOKUP($C59,[1]OCT2025!$D:$BJ,13,0)</f>
        <v>B-737-700F</v>
      </c>
      <c r="L59" s="39">
        <f>VLOOKUP($C59,[1]OCT2025!$D:$BJ,14,0)</f>
        <v>0</v>
      </c>
      <c r="M59" s="39" t="str">
        <f>VLOOKUP(C59,[1]MAY2026!D:BJ,59,0)</f>
        <v>PSG</v>
      </c>
    </row>
    <row r="60" spans="1:13" x14ac:dyDescent="0.35">
      <c r="A60" s="40">
        <v>1</v>
      </c>
      <c r="B60" s="40" t="s">
        <v>24</v>
      </c>
      <c r="C60" s="41" t="s">
        <v>78</v>
      </c>
      <c r="D60" s="37">
        <f>VLOOKUP($C60,[1]MAY2026!$D:$BJ,2,0)</f>
        <v>288593</v>
      </c>
      <c r="E60" s="37" t="str">
        <f>VLOOKUP($C60,[1]MAY2026!$D:$BJ,6,0)</f>
        <v>Grant Aviation</v>
      </c>
      <c r="F60" s="37" t="str">
        <f>VLOOKUP($C60,[1]MAY2026!$D:$BJ,7,0)</f>
        <v>DOT-OST-2015-0178</v>
      </c>
      <c r="G60" s="38">
        <f>VLOOKUP($C60,[1]MAY2026!$D:$BJ,8,0)</f>
        <v>45717</v>
      </c>
      <c r="H60" s="38">
        <f>VLOOKUP($C60,[1]MAY2026!$D:$BJ,9,0)</f>
        <v>47177</v>
      </c>
      <c r="I60" s="37" t="str">
        <f>VLOOKUP($C60,[1]MAY2026!$D:$BJ,11,0)</f>
        <v>2025-2-16</v>
      </c>
      <c r="J60" s="37" t="str">
        <f>VLOOKUP($C60,[1]OCT2025!$D:$BJ,12,0)</f>
        <v>AKN</v>
      </c>
      <c r="K60" s="37" t="str">
        <f>VLOOKUP($C60,[1]OCT2025!$D:$BJ,13,0)</f>
        <v>C-207</v>
      </c>
      <c r="L60" s="39">
        <f>VLOOKUP($C60,[1]OCT2025!$D:$BJ,14,0)</f>
        <v>6</v>
      </c>
      <c r="M60" s="39" t="str">
        <f>VLOOKUP(C60,[1]MAY2026!D:BJ,59,0)</f>
        <v>PIP</v>
      </c>
    </row>
    <row r="61" spans="1:13" x14ac:dyDescent="0.35">
      <c r="A61" s="40">
        <v>1</v>
      </c>
      <c r="B61" s="40" t="s">
        <v>24</v>
      </c>
      <c r="C61" s="41" t="s">
        <v>79</v>
      </c>
      <c r="D61" s="37">
        <f>VLOOKUP($C61,[1]MAY2026!$D:$BJ,2,0)</f>
        <v>148000</v>
      </c>
      <c r="E61" s="37" t="str">
        <f>VLOOKUP($C61,[1]MAY2026!$D:$BJ,6,0)</f>
        <v>Baranautica</v>
      </c>
      <c r="F61" s="37" t="str">
        <f>VLOOKUP($C61,[1]MAY2026!$D:$BJ,7,0)</f>
        <v>DOT-OST-1999-6244</v>
      </c>
      <c r="G61" s="38">
        <f>VLOOKUP($C61,[1]MAY2026!$D:$BJ,8,0)</f>
        <v>45931</v>
      </c>
      <c r="H61" s="38">
        <f>VLOOKUP($C61,[1]MAY2026!$D:$BJ,9,0)</f>
        <v>46660</v>
      </c>
      <c r="I61" s="37" t="str">
        <f>VLOOKUP($C61,[1]MAY2026!$D:$BJ,11,0)</f>
        <v>2025-10-6</v>
      </c>
      <c r="J61" s="37" t="str">
        <f>VLOOKUP($C61,[1]OCT2025!$D:$BJ,12,0)</f>
        <v>SIT</v>
      </c>
      <c r="K61" s="37" t="str">
        <f>VLOOKUP($C61,[1]OCT2025!$D:$BJ,13,0)</f>
        <v>C-185</v>
      </c>
      <c r="L61" s="39">
        <f>VLOOKUP($C61,[1]OCT2025!$D:$BJ,14,0)</f>
        <v>3</v>
      </c>
      <c r="M61" s="39" t="str">
        <f>VLOOKUP(C61,[1]MAY2026!D:BJ,59,0)</f>
        <v>PTD</v>
      </c>
    </row>
    <row r="62" spans="1:13" x14ac:dyDescent="0.35">
      <c r="A62" s="40">
        <v>1</v>
      </c>
      <c r="B62" s="40" t="s">
        <v>24</v>
      </c>
      <c r="C62" s="41" t="s">
        <v>80</v>
      </c>
      <c r="D62" s="37">
        <f>VLOOKUP($C62,[1]MAY2026!$D:$BJ,2,0)</f>
        <v>41518</v>
      </c>
      <c r="E62" s="37" t="str">
        <f>VLOOKUP($C62,[1]MAY2026!$D:$BJ,6,0)</f>
        <v>Island Air</v>
      </c>
      <c r="F62" s="37" t="str">
        <f>VLOOKUP($C62,[1]MAY2026!$D:$BJ,7,0)</f>
        <v>DOT-OST-2000-6945</v>
      </c>
      <c r="G62" s="38">
        <f>VLOOKUP($C62,[1]MAY2026!$D:$BJ,8,0)</f>
        <v>45962</v>
      </c>
      <c r="H62" s="38">
        <f>VLOOKUP($C62,[1]MAY2026!$D:$BJ,9,0)</f>
        <v>47787</v>
      </c>
      <c r="I62" s="37" t="str">
        <f>VLOOKUP($C62,[1]MAY2026!$D:$BJ,11,0)</f>
        <v>2025-10-8</v>
      </c>
      <c r="J62" s="37" t="str">
        <f>VLOOKUP($C62,[1]OCT2025!$D:$BJ,12,0)</f>
        <v>ADQ</v>
      </c>
      <c r="K62" s="37" t="str">
        <f>VLOOKUP($C62,[1]OCT2025!$D:$BJ,13,0)</f>
        <v>C-206/Beaver</v>
      </c>
      <c r="L62" s="39" t="str">
        <f>VLOOKUP($C62,[1]OCT2025!$D:$BJ,14,0)</f>
        <v>5-6</v>
      </c>
      <c r="M62" s="39" t="str">
        <f>VLOOKUP(C62,[1]MAY2026!D:BJ,59,0)</f>
        <v>KPY</v>
      </c>
    </row>
    <row r="63" spans="1:13" x14ac:dyDescent="0.35">
      <c r="A63" s="40">
        <v>1</v>
      </c>
      <c r="B63" s="40" t="s">
        <v>24</v>
      </c>
      <c r="C63" s="42" t="s">
        <v>81</v>
      </c>
      <c r="D63" s="37">
        <f>VLOOKUP($C63,[1]MAY2026!$D:$BJ,2,0)</f>
        <v>383097</v>
      </c>
      <c r="E63" s="37" t="str">
        <f>VLOOKUP($C63,[1]MAY2026!$D:$BJ,6,0)</f>
        <v>Grant Aviation</v>
      </c>
      <c r="F63" s="37" t="str">
        <f>VLOOKUP($C63,[1]MAY2026!$D:$BJ,7,0)</f>
        <v>DOT-OST-2016-0012</v>
      </c>
      <c r="G63" s="38">
        <f>VLOOKUP($C63,[1]MAY2026!$D:$BJ,8,0)</f>
        <v>45778</v>
      </c>
      <c r="H63" s="38">
        <f>VLOOKUP($C63,[1]MAY2026!$D:$BJ,9,0)</f>
        <v>46873</v>
      </c>
      <c r="I63" s="37" t="str">
        <f>VLOOKUP($C63,[1]MAY2026!$D:$BJ,11,0)</f>
        <v>2025-3-9</v>
      </c>
      <c r="J63" s="37" t="str">
        <f>VLOOKUP($C63,[1]OCT2025!$D:$BJ,12,0)</f>
        <v>AKN</v>
      </c>
      <c r="K63" s="37" t="str">
        <f>VLOOKUP($C63,[1]OCT2025!$D:$BJ,13,0)</f>
        <v>C-208</v>
      </c>
      <c r="L63" s="39">
        <f>VLOOKUP($C63,[1]OCT2025!$D:$BJ,14,0)</f>
        <v>9</v>
      </c>
      <c r="M63" s="39" t="str">
        <f>VLOOKUP(C63,[1]MAY2026!D:BJ,59,0)</f>
        <v>PTH</v>
      </c>
    </row>
    <row r="64" spans="1:13" s="47" customFormat="1" x14ac:dyDescent="0.35">
      <c r="A64" s="40">
        <v>1</v>
      </c>
      <c r="B64" s="40" t="s">
        <v>24</v>
      </c>
      <c r="C64" s="41" t="s">
        <v>82</v>
      </c>
      <c r="D64" s="37">
        <f>VLOOKUP($C64,[1]MAY2026!$D:$BJ,2,0)</f>
        <v>41518</v>
      </c>
      <c r="E64" s="37" t="str">
        <f>VLOOKUP($C64,[1]MAY2026!$D:$BJ,6,0)</f>
        <v>Island Air</v>
      </c>
      <c r="F64" s="37" t="str">
        <f>VLOOKUP($C64,[1]MAY2026!$D:$BJ,7,0)</f>
        <v>DOT-OST-2000-6945</v>
      </c>
      <c r="G64" s="38">
        <f>VLOOKUP($C64,[1]MAY2026!$D:$BJ,8,0)</f>
        <v>45962</v>
      </c>
      <c r="H64" s="38">
        <f>VLOOKUP($C64,[1]MAY2026!$D:$BJ,9,0)</f>
        <v>47787</v>
      </c>
      <c r="I64" s="37" t="str">
        <f>VLOOKUP($C64,[1]MAY2026!$D:$BJ,11,0)</f>
        <v>2025-10-8</v>
      </c>
      <c r="J64" s="37" t="str">
        <f>VLOOKUP($C64,[1]OCT2025!$D:$BJ,12,0)</f>
        <v>ADQ</v>
      </c>
      <c r="K64" s="37" t="str">
        <f>VLOOKUP($C64,[1]OCT2025!$D:$BJ,13,0)</f>
        <v>C-206/Beaver</v>
      </c>
      <c r="L64" s="39" t="str">
        <f>VLOOKUP($C64,[1]OCT2025!$D:$BJ,14,0)</f>
        <v>5-6</v>
      </c>
      <c r="M64" s="39" t="str">
        <f>VLOOKUP(C64,[1]MAY2026!D:BJ,59,0)</f>
        <v>KPR</v>
      </c>
    </row>
    <row r="65" spans="1:13" x14ac:dyDescent="0.35">
      <c r="A65" s="40">
        <v>1</v>
      </c>
      <c r="B65" s="40" t="s">
        <v>24</v>
      </c>
      <c r="C65" s="41" t="s">
        <v>83</v>
      </c>
      <c r="D65" s="37">
        <f>VLOOKUP($C65,[1]MAY2026!$D:$BJ,2,0)</f>
        <v>83037</v>
      </c>
      <c r="E65" s="37" t="str">
        <f>VLOOKUP($C65,[1]MAY2026!$D:$BJ,6,0)</f>
        <v>Island Air</v>
      </c>
      <c r="F65" s="37" t="str">
        <f>VLOOKUP($C65,[1]MAY2026!$D:$BJ,7,0)</f>
        <v>DOT-OST-2000-6945</v>
      </c>
      <c r="G65" s="38">
        <f>VLOOKUP($C65,[1]MAY2026!$D:$BJ,8,0)</f>
        <v>45962</v>
      </c>
      <c r="H65" s="38">
        <f>VLOOKUP($C65,[1]MAY2026!$D:$BJ,9,0)</f>
        <v>47787</v>
      </c>
      <c r="I65" s="37" t="str">
        <f>VLOOKUP($C65,[1]MAY2026!$D:$BJ,11,0)</f>
        <v>2025-10-8</v>
      </c>
      <c r="J65" s="37" t="str">
        <f>VLOOKUP($C65,[1]OCT2025!$D:$BJ,12,0)</f>
        <v>ADQ</v>
      </c>
      <c r="K65" s="37" t="str">
        <f>VLOOKUP($C65,[1]OCT2025!$D:$BJ,13,0)</f>
        <v>C-206/Beaver</v>
      </c>
      <c r="L65" s="39" t="str">
        <f>VLOOKUP($C65,[1]OCT2025!$D:$BJ,14,0)</f>
        <v>5-6</v>
      </c>
      <c r="M65" s="39" t="str">
        <f>VLOOKUP(C65,[1]MAY2026!D:BJ,59,0)</f>
        <v>SYB</v>
      </c>
    </row>
    <row r="66" spans="1:13" s="48" customFormat="1" x14ac:dyDescent="0.35">
      <c r="A66" s="40">
        <v>1</v>
      </c>
      <c r="B66" s="40" t="s">
        <v>24</v>
      </c>
      <c r="C66" s="41" t="s">
        <v>84</v>
      </c>
      <c r="D66" s="37">
        <f>VLOOKUP($C66,[1]MAY2026!$D:$BJ,2,0)</f>
        <v>778647</v>
      </c>
      <c r="E66" s="37" t="str">
        <f>VLOOKUP($C66,[1]MAY2026!$D:$BJ,6,0)</f>
        <v>Arctic Legacy Aviation</v>
      </c>
      <c r="F66" s="37" t="str">
        <f>VLOOKUP($C66,[1]MAY2026!$D:$BJ,7,0)</f>
        <v>DOT-OST-1997-2942</v>
      </c>
      <c r="G66" s="38">
        <f>VLOOKUP($C66,[1]MAY2026!$D:$BJ,8,0)</f>
        <v>46075</v>
      </c>
      <c r="H66" s="38">
        <f>VLOOKUP($C66,[1]MAY2026!$D:$BJ,9,0)</f>
        <v>46812</v>
      </c>
      <c r="I66" s="37" t="str">
        <f>VLOOKUP($C66,[1]MAY2026!$D:$BJ,11,0)</f>
        <v>2026-1-21</v>
      </c>
      <c r="J66" s="37" t="str">
        <f>VLOOKUP($C66,[1]OCT2025!$D:$BJ,12,0)</f>
        <v>ANC</v>
      </c>
      <c r="K66" s="37" t="str">
        <f>VLOOKUP($C66,[1]OCT2025!$D:$BJ,13,0)</f>
        <v>Tecnam P2012</v>
      </c>
      <c r="L66" s="39">
        <f>VLOOKUP($C66,[1]OCT2025!$D:$BJ,14,0)</f>
        <v>9</v>
      </c>
      <c r="M66" s="39" t="str">
        <f>VLOOKUP(C66,[1]MAY2026!D:BJ,59,0)</f>
        <v>SWD</v>
      </c>
    </row>
    <row r="67" spans="1:13" x14ac:dyDescent="0.35">
      <c r="A67" s="40">
        <v>1</v>
      </c>
      <c r="B67" s="40" t="s">
        <v>24</v>
      </c>
      <c r="C67" s="41" t="s">
        <v>85</v>
      </c>
      <c r="D67" s="37">
        <f>VLOOKUP($C67,[1]MAY2026!$D:$BJ,2,0)</f>
        <v>44445</v>
      </c>
      <c r="E67" s="37" t="str">
        <f>VLOOKUP($C67,[1]MAY2026!$D:$BJ,6,0)</f>
        <v>Spernak</v>
      </c>
      <c r="F67" s="37" t="str">
        <f>VLOOKUP($C67,[1]MAY2026!$D:$BJ,7,0)</f>
        <v>DOT-OST-2021-0165</v>
      </c>
      <c r="G67" s="38">
        <f>VLOOKUP($C67,[1]MAY2026!$D:$BJ,8,0)</f>
        <v>46174</v>
      </c>
      <c r="H67" s="38">
        <f>VLOOKUP($C67,[1]MAY2026!$D:$BJ,9,0)</f>
        <v>46295</v>
      </c>
      <c r="I67" s="37" t="str">
        <f>VLOOKUP($C67,[1]MAY2026!$D:$BJ,11,0)</f>
        <v>2024-5-6</v>
      </c>
      <c r="J67" s="37" t="str">
        <f>VLOOKUP($C67,[1]OCT2025!$D:$BJ,12,0)</f>
        <v>MRI</v>
      </c>
      <c r="K67" s="37" t="str">
        <f>VLOOKUP($C67,[1]OCT2025!$D:$BJ,13,0)</f>
        <v>Cessna 207</v>
      </c>
      <c r="L67" s="39">
        <f>VLOOKUP($C67,[1]OCT2025!$D:$BJ,14,0)</f>
        <v>5</v>
      </c>
      <c r="M67" s="39" t="str">
        <f>VLOOKUP(C67,[1]MAY2026!D:BJ,59,0)</f>
        <v>SKW</v>
      </c>
    </row>
    <row r="68" spans="1:13" x14ac:dyDescent="0.35">
      <c r="A68" s="40">
        <v>1</v>
      </c>
      <c r="B68" s="45" t="s">
        <v>24</v>
      </c>
      <c r="C68" s="41" t="s">
        <v>86</v>
      </c>
      <c r="D68" s="37">
        <f>VLOOKUP($C68,[1]MAY2026!$D:$BJ,2,0)</f>
        <v>299582</v>
      </c>
      <c r="E68" s="37" t="str">
        <f>VLOOKUP($C68,[1]MAY2026!$D:$BJ,6,0)</f>
        <v>Grant Aviation</v>
      </c>
      <c r="F68" s="37" t="str">
        <f>VLOOKUP($C68,[1]MAY2026!$D:$BJ,7,0)</f>
        <v>DOT-OST-2015-0060</v>
      </c>
      <c r="G68" s="38">
        <f>VLOOKUP($C68,[1]MAY2026!$D:$BJ,8,0)</f>
        <v>45717</v>
      </c>
      <c r="H68" s="38">
        <f>VLOOKUP($C68,[1]MAY2026!$D:$BJ,9,0)</f>
        <v>47177</v>
      </c>
      <c r="I68" s="37" t="str">
        <f>VLOOKUP($C68,[1]MAY2026!$D:$BJ,11,0)</f>
        <v>2025-2-18</v>
      </c>
      <c r="J68" s="37" t="str">
        <f>VLOOKUP($C68,[1]OCT2025!$D:$BJ,12,0)</f>
        <v>AKN</v>
      </c>
      <c r="K68" s="37" t="str">
        <f>VLOOKUP($C68,[1]OCT2025!$D:$BJ,13,0)</f>
        <v>C-207</v>
      </c>
      <c r="L68" s="39">
        <f>VLOOKUP($C68,[1]OCT2025!$D:$BJ,14,0)</f>
        <v>6</v>
      </c>
      <c r="M68" s="39" t="str">
        <f>VLOOKUP(C68,[1]MAY2026!D:BJ,59,0)</f>
        <v>WSN</v>
      </c>
    </row>
    <row r="69" spans="1:13" x14ac:dyDescent="0.35">
      <c r="A69" s="40">
        <v>1</v>
      </c>
      <c r="B69" s="40" t="s">
        <v>24</v>
      </c>
      <c r="C69" s="41" t="s">
        <v>87</v>
      </c>
      <c r="D69" s="37">
        <f>VLOOKUP($C69,[1]MAY2026!$D:$BJ,2,0)</f>
        <v>2093959</v>
      </c>
      <c r="E69" s="37" t="str">
        <f>VLOOKUP($C69,[1]MAY2026!$D:$BJ,6,0)</f>
        <v>Grant Aviation</v>
      </c>
      <c r="F69" s="37" t="str">
        <f>VLOOKUP($C69,[1]MAY2026!$D:$BJ,7,0)</f>
        <v>DOT-OST-2017-0109</v>
      </c>
      <c r="G69" s="38">
        <f>VLOOKUP($C69,[1]MAY2026!$D:$BJ,8,0)</f>
        <v>45931</v>
      </c>
      <c r="H69" s="38">
        <f>VLOOKUP($C69,[1]MAY2026!$D:$BJ,9,0)</f>
        <v>47026</v>
      </c>
      <c r="I69" s="37" t="str">
        <f>VLOOKUP($C69,[1]MAY2026!$D:$BJ,11,0)</f>
        <v>2025-10-5</v>
      </c>
      <c r="J69" s="37" t="str">
        <f>VLOOKUP($C69,[1]OCT2025!$D:$BJ,12,0)</f>
        <v>DUT</v>
      </c>
      <c r="K69" s="37" t="str">
        <f>VLOOKUP($C69,[1]OCT2025!$D:$BJ,13,0)</f>
        <v>King Air 200</v>
      </c>
      <c r="L69" s="39">
        <f>VLOOKUP($C69,[1]OCT2025!$D:$BJ,14,0)</f>
        <v>9</v>
      </c>
      <c r="M69" s="39" t="str">
        <f>VLOOKUP(C69,[1]MAY2026!D:BJ,59,0)</f>
        <v>STG</v>
      </c>
    </row>
    <row r="70" spans="1:13" x14ac:dyDescent="0.35">
      <c r="A70" s="40">
        <v>1</v>
      </c>
      <c r="B70" s="40" t="s">
        <v>24</v>
      </c>
      <c r="C70" s="41" t="s">
        <v>88</v>
      </c>
      <c r="D70" s="37">
        <f>VLOOKUP($C70,[1]MAY2026!$D:$BJ,2,0)</f>
        <v>3413321</v>
      </c>
      <c r="E70" s="37" t="str">
        <f>VLOOKUP($C70,[1]MAY2026!$D:$BJ,6,0)</f>
        <v>Sterling</v>
      </c>
      <c r="F70" s="37" t="str">
        <f>VLOOKUP($C70,[1]MAY2026!$D:$BJ,7,0)</f>
        <v>DOT-OST-2024-0143</v>
      </c>
      <c r="G70" s="38">
        <f>VLOOKUP($C70,[1]MAY2026!$D:$BJ,8,0)</f>
        <v>46037</v>
      </c>
      <c r="H70" s="38">
        <f>VLOOKUP($C70,[1]MAY2026!$D:$BJ,9,0)</f>
        <v>47483</v>
      </c>
      <c r="I70" s="37" t="str">
        <f>VLOOKUP($C70,[1]MAY2026!$D:$BJ,11,0)</f>
        <v>2025-11-17</v>
      </c>
      <c r="J70" s="37" t="str">
        <f>VLOOKUP($C70,[1]OCT2025!$D:$BJ,12,0)</f>
        <v>ANC</v>
      </c>
      <c r="K70" s="37" t="str">
        <f>VLOOKUP($C70,[1]OCT2025!$D:$BJ,13,0)</f>
        <v>Beech 1900</v>
      </c>
      <c r="L70" s="39">
        <f>VLOOKUP($C70,[1]OCT2025!$D:$BJ,14,0)</f>
        <v>9</v>
      </c>
      <c r="M70" s="39" t="str">
        <f>VLOOKUP(C70,[1]MAY2026!D:BJ,59,0)</f>
        <v>KSM</v>
      </c>
    </row>
    <row r="71" spans="1:13" x14ac:dyDescent="0.35">
      <c r="A71" s="40">
        <v>1</v>
      </c>
      <c r="B71" s="40" t="s">
        <v>24</v>
      </c>
      <c r="C71" s="41" t="s">
        <v>89</v>
      </c>
      <c r="D71" s="37">
        <f>VLOOKUP($C71,[1]MAY2026!$D:$BJ,2,0)</f>
        <v>8422715</v>
      </c>
      <c r="E71" s="37" t="str">
        <f>VLOOKUP($C71,[1]MAY2026!$D:$BJ,6,0)</f>
        <v>Sterling</v>
      </c>
      <c r="F71" s="37" t="str">
        <f>VLOOKUP($C71,[1]MAY2026!$D:$BJ,7,0)</f>
        <v>DOT-OST-2019-0038</v>
      </c>
      <c r="G71" s="38">
        <f>VLOOKUP($C71,[1]MAY2026!$D:$BJ,8,0)</f>
        <v>46037</v>
      </c>
      <c r="H71" s="38">
        <f>VLOOKUP($C71,[1]MAY2026!$D:$BJ,9,0)</f>
        <v>47483</v>
      </c>
      <c r="I71" s="37" t="str">
        <f>VLOOKUP($C71,[1]MAY2026!$D:$BJ,11,0)</f>
        <v>2025-11-17</v>
      </c>
      <c r="J71" s="37" t="str">
        <f>VLOOKUP($C71,[1]OCT2025!$D:$BJ,12,0)</f>
        <v>ANC</v>
      </c>
      <c r="K71" s="37" t="str">
        <f>VLOOKUP($C71,[1]OCT2025!$D:$BJ,13,0)</f>
        <v>Dash-8</v>
      </c>
      <c r="L71" s="39">
        <f>VLOOKUP($C71,[1]OCT2025!$D:$BJ,14,0)</f>
        <v>29</v>
      </c>
      <c r="M71" s="39" t="str">
        <f>VLOOKUP(C71,[1]MAY2026!D:BJ,59,0)</f>
        <v>SNP</v>
      </c>
    </row>
    <row r="72" spans="1:13" x14ac:dyDescent="0.35">
      <c r="A72" s="40">
        <v>1</v>
      </c>
      <c r="B72" s="40" t="s">
        <v>24</v>
      </c>
      <c r="C72" s="43" t="s">
        <v>90</v>
      </c>
      <c r="D72" s="37">
        <f>VLOOKUP($C72,[1]MAY2026!$D:$BJ,2,0)</f>
        <v>327454</v>
      </c>
      <c r="E72" s="37" t="str">
        <f>VLOOKUP($C72,[1]MAY2026!$D:$BJ,6,0)</f>
        <v>Alaska Air Transit</v>
      </c>
      <c r="F72" s="37" t="str">
        <f>VLOOKUP($C72,[1]MAY2026!$D:$BJ,7,0)</f>
        <v>DOT-OST-2013-0030</v>
      </c>
      <c r="G72" s="38">
        <f>VLOOKUP($C72,[1]MAY2026!$D:$BJ,8,0)</f>
        <v>45931</v>
      </c>
      <c r="H72" s="38">
        <f>VLOOKUP($C72,[1]MAY2026!$D:$BJ,9,0)</f>
        <v>46660</v>
      </c>
      <c r="I72" s="37" t="str">
        <f>VLOOKUP($C72,[1]MAY2026!$D:$BJ,11,0)</f>
        <v>2025-10-9</v>
      </c>
      <c r="J72" s="37" t="str">
        <f>VLOOKUP($C72,[1]OCT2025!$D:$BJ,12,0)</f>
        <v>MRI</v>
      </c>
      <c r="K72" s="37" t="str">
        <f>VLOOKUP($C72,[1]OCT2025!$D:$BJ,13,0)</f>
        <v>Caravan</v>
      </c>
      <c r="L72" s="39">
        <f>VLOOKUP($C72,[1]OCT2025!$D:$BJ,14,0)</f>
        <v>9</v>
      </c>
      <c r="M72" s="39" t="str">
        <f>VLOOKUP(C72,[1]MAY2026!D:BJ,59,0)</f>
        <v>TEK</v>
      </c>
    </row>
    <row r="73" spans="1:13" x14ac:dyDescent="0.35">
      <c r="A73" s="40">
        <v>1</v>
      </c>
      <c r="B73" s="40" t="s">
        <v>24</v>
      </c>
      <c r="C73" s="41" t="s">
        <v>91</v>
      </c>
      <c r="D73" s="37">
        <f>VLOOKUP($C73,[1]MAY2026!$D:$BJ,2,0)</f>
        <v>316645</v>
      </c>
      <c r="E73" s="37" t="str">
        <f>VLOOKUP($C73,[1]MAY2026!$D:$BJ,6,0)</f>
        <v>Alaska Seaplanes</v>
      </c>
      <c r="F73" s="37" t="str">
        <f>VLOOKUP($C73,[1]MAY2026!$D:$BJ,7,0)</f>
        <v>DOT-OST-2006-25542</v>
      </c>
      <c r="G73" s="38">
        <f>VLOOKUP($C73,[1]MAY2026!$D:$BJ,8,0)</f>
        <v>44957</v>
      </c>
      <c r="H73" s="38">
        <f>VLOOKUP($C73,[1]MAY2026!$D:$BJ,9,0)</f>
        <v>46418</v>
      </c>
      <c r="I73" s="37" t="str">
        <f>VLOOKUP($C73,[1]MAY2026!$D:$BJ,11,0)</f>
        <v>2022-12-11</v>
      </c>
      <c r="J73" s="37" t="str">
        <f>VLOOKUP($C73,[1]OCT2025!$D:$BJ,12,0)</f>
        <v>JNU</v>
      </c>
      <c r="K73" s="37" t="str">
        <f>VLOOKUP($C73,[1]OCT2025!$D:$BJ,13,0)</f>
        <v>C206/Beaver/C208</v>
      </c>
      <c r="L73" s="39" t="str">
        <f>VLOOKUP($C73,[1]OCT2025!$D:$BJ,14,0)</f>
        <v>4/6/9</v>
      </c>
      <c r="M73" s="39" t="str">
        <f>VLOOKUP(C73,[1]MAY2026!D:BJ,59,0)</f>
        <v>TKE</v>
      </c>
    </row>
    <row r="74" spans="1:13" x14ac:dyDescent="0.35">
      <c r="A74" s="40">
        <v>1</v>
      </c>
      <c r="B74" s="40" t="s">
        <v>24</v>
      </c>
      <c r="C74" s="41" t="s">
        <v>92</v>
      </c>
      <c r="D74" s="37">
        <f>VLOOKUP($C74,[1]MAY2026!$D:$BJ,2,0)</f>
        <v>415183</v>
      </c>
      <c r="E74" s="37" t="str">
        <f>VLOOKUP($C74,[1]MAY2026!$D:$BJ,6,0)</f>
        <v>Grant Aviation</v>
      </c>
      <c r="F74" s="37" t="str">
        <f>VLOOKUP($C74,[1]MAY2026!$D:$BJ,7,0)</f>
        <v>DOT-OST-2015-0117</v>
      </c>
      <c r="G74" s="38">
        <f>VLOOKUP($C74,[1]MAY2026!$D:$BJ,8,0)</f>
        <v>45536</v>
      </c>
      <c r="H74" s="38">
        <f>VLOOKUP($C74,[1]MAY2026!$D:$BJ,9,0)</f>
        <v>47361</v>
      </c>
      <c r="I74" s="37" t="str">
        <f>VLOOKUP($C74,[1]MAY2026!$D:$BJ,11,0)</f>
        <v>2024-8-11</v>
      </c>
      <c r="J74" s="37" t="str">
        <f>VLOOKUP($C74,[1]OCT2025!$D:$BJ,12,0)</f>
        <v>DLG</v>
      </c>
      <c r="K74" s="37" t="str">
        <f>VLOOKUP($C74,[1]OCT2025!$D:$BJ,13,0)</f>
        <v>C-207/GA-8</v>
      </c>
      <c r="L74" s="39" t="str">
        <f>VLOOKUP($C74,[1]OCT2025!$D:$BJ,14,0)</f>
        <v>6/7</v>
      </c>
      <c r="M74" s="39" t="str">
        <f>VLOOKUP(C74,[1]MAY2026!D:BJ,59,0)</f>
        <v>TWA</v>
      </c>
    </row>
    <row r="75" spans="1:13" x14ac:dyDescent="0.35">
      <c r="A75" s="40">
        <v>1</v>
      </c>
      <c r="B75" s="40" t="s">
        <v>24</v>
      </c>
      <c r="C75" s="41" t="s">
        <v>93</v>
      </c>
      <c r="D75" s="37">
        <f>VLOOKUP($C75,[1]MAY2026!$D:$BJ,2,0)</f>
        <v>83037</v>
      </c>
      <c r="E75" s="37" t="str">
        <f>VLOOKUP($C75,[1]MAY2026!$D:$BJ,6,0)</f>
        <v>Island Air</v>
      </c>
      <c r="F75" s="37" t="str">
        <f>VLOOKUP($C75,[1]MAY2026!$D:$BJ,7,0)</f>
        <v>DOT-OST-2000-6945</v>
      </c>
      <c r="G75" s="38">
        <f>VLOOKUP($C75,[1]MAY2026!$D:$BJ,8,0)</f>
        <v>45962</v>
      </c>
      <c r="H75" s="38">
        <f>VLOOKUP($C75,[1]MAY2026!$D:$BJ,9,0)</f>
        <v>47787</v>
      </c>
      <c r="I75" s="37" t="str">
        <f>VLOOKUP($C75,[1]MAY2026!$D:$BJ,11,0)</f>
        <v>2025-10-8</v>
      </c>
      <c r="J75" s="37" t="str">
        <f>VLOOKUP($C75,[1]OCT2025!$D:$BJ,12,0)</f>
        <v>ADQ</v>
      </c>
      <c r="K75" s="37" t="str">
        <f>VLOOKUP($C75,[1]OCT2025!$D:$BJ,13,0)</f>
        <v>C-206/Beaver</v>
      </c>
      <c r="L75" s="39" t="str">
        <f>VLOOKUP($C75,[1]OCT2025!$D:$BJ,14,0)</f>
        <v>5-6</v>
      </c>
      <c r="M75" s="39" t="str">
        <f>VLOOKUP(C75,[1]MAY2026!D:BJ,59,0)</f>
        <v>UGI</v>
      </c>
    </row>
    <row r="76" spans="1:13" s="48" customFormat="1" x14ac:dyDescent="0.35">
      <c r="A76" s="40">
        <v>1</v>
      </c>
      <c r="B76" s="40" t="s">
        <v>24</v>
      </c>
      <c r="C76" s="41" t="s">
        <v>94</v>
      </c>
      <c r="D76" s="37">
        <f>VLOOKUP($C76,[1]MAY2026!$D:$BJ,2,0)</f>
        <v>288593</v>
      </c>
      <c r="E76" s="37" t="str">
        <f>VLOOKUP($C76,[1]MAY2026!$D:$BJ,6,0)</f>
        <v>Grant Aviation</v>
      </c>
      <c r="F76" s="37" t="str">
        <f>VLOOKUP($C76,[1]MAY2026!$D:$BJ,7,0)</f>
        <v>DOT-OST-2015-0179</v>
      </c>
      <c r="G76" s="38">
        <f>VLOOKUP($C76,[1]MAY2026!$D:$BJ,8,0)</f>
        <v>45717</v>
      </c>
      <c r="H76" s="38">
        <f>VLOOKUP($C76,[1]MAY2026!$D:$BJ,9,0)</f>
        <v>47177</v>
      </c>
      <c r="I76" s="37" t="str">
        <f>VLOOKUP($C76,[1]MAY2026!$D:$BJ,11,0)</f>
        <v>2025-2-16</v>
      </c>
      <c r="J76" s="37" t="str">
        <f>VLOOKUP($C76,[1]OCT2025!$D:$BJ,12,0)</f>
        <v>AKN</v>
      </c>
      <c r="K76" s="37" t="str">
        <f>VLOOKUP($C76,[1]OCT2025!$D:$BJ,13,0)</f>
        <v>C-207/PA-32</v>
      </c>
      <c r="L76" s="39">
        <f>VLOOKUP($C76,[1]OCT2025!$D:$BJ,14,0)</f>
        <v>6</v>
      </c>
      <c r="M76" s="39" t="str">
        <f>VLOOKUP(C76,[1]MAY2026!D:BJ,59,0)</f>
        <v>UGS</v>
      </c>
    </row>
    <row r="77" spans="1:13" x14ac:dyDescent="0.35">
      <c r="A77" s="40">
        <v>1</v>
      </c>
      <c r="B77" s="40" t="s">
        <v>24</v>
      </c>
      <c r="C77" s="41" t="s">
        <v>95</v>
      </c>
      <c r="D77" s="37">
        <f>VLOOKUP($C77,[1]MAY2026!$D:$BJ,2,0)</f>
        <v>5465246</v>
      </c>
      <c r="E77" s="37" t="str">
        <f>VLOOKUP($C77,[1]MAY2026!$D:$BJ,6,0)</f>
        <v>Reeve</v>
      </c>
      <c r="F77" s="37" t="str">
        <f>VLOOKUP($C77,[1]MAY2026!$D:$BJ,7,0)</f>
        <v>DOT-OST-2024-0052</v>
      </c>
      <c r="G77" s="38">
        <f>VLOOKUP($C77,[1]MAY2026!$D:$BJ,8,0)</f>
        <v>45884</v>
      </c>
      <c r="H77" s="38">
        <f>VLOOKUP($C77,[1]MAY2026!$D:$BJ,9,0)</f>
        <v>46630</v>
      </c>
      <c r="I77" s="37" t="str">
        <f>VLOOKUP($C77,[1]MAY2026!$D:$BJ,11,0)</f>
        <v>2025-8-7</v>
      </c>
      <c r="J77" s="37" t="str">
        <f>VLOOKUP($C77,[1]OCT2025!$D:$BJ,12,0)</f>
        <v>ANC</v>
      </c>
      <c r="K77" s="37" t="str">
        <f>VLOOKUP($C77,[1]OCT2025!$D:$BJ,13,0)</f>
        <v>Dash-8</v>
      </c>
      <c r="L77" s="39" t="str">
        <f>VLOOKUP($C77,[1]OCT2025!$D:$BJ,14,0)</f>
        <v>25/37</v>
      </c>
      <c r="M77" s="39" t="str">
        <f>VLOOKUP(C77,[1]MAY2026!D:BJ,59,0)</f>
        <v>VDZ</v>
      </c>
    </row>
    <row r="78" spans="1:13" x14ac:dyDescent="0.35">
      <c r="A78" s="40">
        <v>1</v>
      </c>
      <c r="B78" s="40" t="s">
        <v>24</v>
      </c>
      <c r="C78" s="41" t="s">
        <v>96</v>
      </c>
      <c r="D78" s="37">
        <f>VLOOKUP($C78,[1]MAY2026!$D:$BJ,2,0)</f>
        <v>103796</v>
      </c>
      <c r="E78" s="37" t="str">
        <f>VLOOKUP($C78,[1]MAY2026!$D:$BJ,6,0)</f>
        <v>Island Air</v>
      </c>
      <c r="F78" s="37" t="str">
        <f>VLOOKUP($C78,[1]MAY2026!$D:$BJ,7,0)</f>
        <v>DOT-OST-2000-6945</v>
      </c>
      <c r="G78" s="38">
        <f>VLOOKUP($C78,[1]MAY2026!$D:$BJ,8,0)</f>
        <v>45962</v>
      </c>
      <c r="H78" s="38">
        <f>VLOOKUP($C78,[1]MAY2026!$D:$BJ,9,0)</f>
        <v>47787</v>
      </c>
      <c r="I78" s="37" t="str">
        <f>VLOOKUP($C78,[1]MAY2026!$D:$BJ,11,0)</f>
        <v>2025-10-8</v>
      </c>
      <c r="J78" s="37" t="str">
        <f>VLOOKUP($C78,[1]OCT2025!$D:$BJ,12,0)</f>
        <v>ADQ</v>
      </c>
      <c r="K78" s="37" t="str">
        <f>VLOOKUP($C78,[1]OCT2025!$D:$BJ,13,0)</f>
        <v>C-206/Beaver</v>
      </c>
      <c r="L78" s="39" t="str">
        <f>VLOOKUP($C78,[1]OCT2025!$D:$BJ,14,0)</f>
        <v>5-6</v>
      </c>
      <c r="M78" s="39" t="str">
        <f>VLOOKUP(C78,[1]MAY2026!D:BJ,59,0)</f>
        <v>KWP</v>
      </c>
    </row>
    <row r="79" spans="1:13" x14ac:dyDescent="0.35">
      <c r="A79" s="40">
        <v>1</v>
      </c>
      <c r="B79" s="40" t="s">
        <v>24</v>
      </c>
      <c r="C79" s="41" t="s">
        <v>97</v>
      </c>
      <c r="D79" s="37">
        <f>VLOOKUP($C79,[1]MAY2026!$D:$BJ,2,0)</f>
        <v>2709315</v>
      </c>
      <c r="E79" s="37" t="str">
        <f>VLOOKUP($C79,[1]MAY2026!$D:$BJ,6,0)</f>
        <v>Alaska Airlines</v>
      </c>
      <c r="F79" s="37" t="str">
        <f>VLOOKUP($C79,[1]MAY2026!$D:$BJ,7,0)</f>
        <v>DOT-OST-1998-4899</v>
      </c>
      <c r="G79" s="38">
        <f>VLOOKUP($C79,[1]MAY2026!$D:$BJ,8,0)</f>
        <v>45778</v>
      </c>
      <c r="H79" s="38">
        <f>VLOOKUP($C79,[1]MAY2026!$D:$BJ,9,0)</f>
        <v>46507</v>
      </c>
      <c r="I79" s="37" t="str">
        <f>VLOOKUP($C79,[1]MAY2026!$D:$BJ,11,0)</f>
        <v>2025-3-16</v>
      </c>
      <c r="J79" s="37" t="str">
        <f>VLOOKUP($C79,[1]OCT2025!$D:$BJ,12,0)</f>
        <v>JNU/KTN</v>
      </c>
      <c r="K79" s="37" t="str">
        <f>VLOOKUP($C79,[1]OCT2025!$D:$BJ,13,0)</f>
        <v>B-737</v>
      </c>
      <c r="L79" s="39">
        <f>VLOOKUP($C79,[1]OCT2025!$D:$BJ,14,0)</f>
        <v>124</v>
      </c>
      <c r="M79" s="39" t="str">
        <f>VLOOKUP(C79,[1]MAY2026!D:BJ,59,0)</f>
        <v>WRG</v>
      </c>
    </row>
    <row r="80" spans="1:13" x14ac:dyDescent="0.35">
      <c r="A80" s="40"/>
      <c r="B80" s="40" t="s">
        <v>24</v>
      </c>
      <c r="C80" s="41" t="s">
        <v>98</v>
      </c>
      <c r="D80" s="37">
        <f>VLOOKUP($C80,[1]MAY2026!$D:$BJ,2,0)</f>
        <v>338778</v>
      </c>
      <c r="E80" s="37" t="str">
        <f>VLOOKUP($C80,[1]MAY2026!$D:$BJ,6,0)</f>
        <v>Alaska Airlines</v>
      </c>
      <c r="F80" s="37" t="str">
        <f>VLOOKUP($C80,[1]MAY2026!$D:$BJ,7,0)</f>
        <v>DOT-OST-1998-4899</v>
      </c>
      <c r="G80" s="38">
        <f>VLOOKUP($C80,[1]MAY2026!$D:$BJ,8,0)</f>
        <v>45778</v>
      </c>
      <c r="H80" s="38">
        <f>VLOOKUP($C80,[1]MAY2026!$D:$BJ,9,0)</f>
        <v>46507</v>
      </c>
      <c r="I80" s="37" t="str">
        <f>VLOOKUP($C80,[1]MAY2026!$D:$BJ,11,0)</f>
        <v>2025-3-16</v>
      </c>
      <c r="J80" s="37" t="str">
        <f>VLOOKUP($C80,[1]OCT2025!$D:$BJ,12,0)</f>
        <v>JNU/SEA</v>
      </c>
      <c r="K80" s="37" t="str">
        <f>VLOOKUP($C80,[1]OCT2025!$D:$BJ,13,0)</f>
        <v>B-737-700F</v>
      </c>
      <c r="L80" s="39">
        <f>VLOOKUP($C80,[1]OCT2025!$D:$BJ,14,0)</f>
        <v>0</v>
      </c>
      <c r="M80" s="39" t="str">
        <f>VLOOKUP(C80,[1]MAY2026!D:BJ,59,0)</f>
        <v>WRG</v>
      </c>
    </row>
    <row r="81" spans="1:13" x14ac:dyDescent="0.35">
      <c r="A81" s="40">
        <v>1</v>
      </c>
      <c r="B81" s="40" t="s">
        <v>24</v>
      </c>
      <c r="C81" s="41" t="s">
        <v>99</v>
      </c>
      <c r="D81" s="37">
        <f>VLOOKUP($C81,[1]MAY2026!$D:$BJ,2,0)</f>
        <v>5815877</v>
      </c>
      <c r="E81" s="37" t="str">
        <f>VLOOKUP($C81,[1]MAY2026!$D:$BJ,6,0)</f>
        <v>Alaska Airlines</v>
      </c>
      <c r="F81" s="37" t="str">
        <f>VLOOKUP($C81,[1]MAY2026!$D:$BJ,7,0)</f>
        <v>DOT-OST-1998-4899</v>
      </c>
      <c r="G81" s="38">
        <f>VLOOKUP($C81,[1]MAY2026!$D:$BJ,8,0)</f>
        <v>45778</v>
      </c>
      <c r="H81" s="38">
        <f>VLOOKUP($C81,[1]MAY2026!$D:$BJ,9,0)</f>
        <v>46507</v>
      </c>
      <c r="I81" s="37" t="str">
        <f>VLOOKUP($C81,[1]MAY2026!$D:$BJ,11,0)</f>
        <v>2025-3-16</v>
      </c>
      <c r="J81" s="37" t="str">
        <f>VLOOKUP($C81,[1]OCT2025!$D:$BJ,12,0)</f>
        <v>ANC/JNU</v>
      </c>
      <c r="K81" s="37" t="str">
        <f>VLOOKUP($C81,[1]OCT2025!$D:$BJ,13,0)</f>
        <v>B-737</v>
      </c>
      <c r="L81" s="39">
        <f>VLOOKUP($C81,[1]OCT2025!$D:$BJ,14,0)</f>
        <v>124</v>
      </c>
      <c r="M81" s="39" t="str">
        <f>VLOOKUP(C81,[1]MAY2026!D:BJ,59,0)</f>
        <v>YAK</v>
      </c>
    </row>
    <row r="82" spans="1:13" x14ac:dyDescent="0.35">
      <c r="A82" s="40"/>
      <c r="B82" s="40" t="s">
        <v>24</v>
      </c>
      <c r="C82" s="41" t="s">
        <v>100</v>
      </c>
      <c r="D82" s="37">
        <f>VLOOKUP($C82,[1]MAY2026!$D:$BJ,2,0)</f>
        <v>24076</v>
      </c>
      <c r="E82" s="37" t="str">
        <f>VLOOKUP($C82,[1]MAY2026!$D:$BJ,6,0)</f>
        <v>Alaska Airlines</v>
      </c>
      <c r="F82" s="37" t="str">
        <f>VLOOKUP($C82,[1]MAY2026!$D:$BJ,7,0)</f>
        <v>DOT-OST-1998-4899</v>
      </c>
      <c r="G82" s="38">
        <f>VLOOKUP($C82,[1]MAY2026!$D:$BJ,8,0)</f>
        <v>45778</v>
      </c>
      <c r="H82" s="38">
        <f>VLOOKUP($C82,[1]MAY2026!$D:$BJ,9,0)</f>
        <v>46507</v>
      </c>
      <c r="I82" s="37" t="str">
        <f>VLOOKUP($C82,[1]MAY2026!$D:$BJ,11,0)</f>
        <v>2025-3-16</v>
      </c>
      <c r="J82" s="37" t="str">
        <f>VLOOKUP($C82,[1]OCT2025!$D:$BJ,12,0)</f>
        <v>ANC/JNU</v>
      </c>
      <c r="K82" s="37" t="str">
        <f>VLOOKUP($C82,[1]OCT2025!$D:$BJ,13,0)</f>
        <v>B-737-700F</v>
      </c>
      <c r="L82" s="39">
        <f>VLOOKUP($C82,[1]OCT2025!$D:$BJ,14,0)</f>
        <v>0</v>
      </c>
      <c r="M82" s="39" t="str">
        <f>VLOOKUP(C82,[1]MAY2026!D:BJ,59,0)</f>
        <v>YAK</v>
      </c>
    </row>
    <row r="83" spans="1:13" x14ac:dyDescent="0.35">
      <c r="A83" s="40">
        <v>1</v>
      </c>
      <c r="B83" s="40" t="s">
        <v>24</v>
      </c>
      <c r="C83" s="41" t="s">
        <v>101</v>
      </c>
      <c r="D83" s="37">
        <f>VLOOKUP($C83,[1]MAY2026!$D:$BJ,2,0)</f>
        <v>103796</v>
      </c>
      <c r="E83" s="37" t="str">
        <f>VLOOKUP($C83,[1]MAY2026!$D:$BJ,6,0)</f>
        <v>Island Air</v>
      </c>
      <c r="F83" s="37" t="str">
        <f>VLOOKUP($C83,[1]MAY2026!$D:$BJ,7,0)</f>
        <v>DOT-OST-2000-6945</v>
      </c>
      <c r="G83" s="38">
        <f>VLOOKUP($C83,[1]MAY2026!$D:$BJ,8,0)</f>
        <v>45962</v>
      </c>
      <c r="H83" s="38">
        <f>VLOOKUP($C83,[1]MAY2026!$D:$BJ,9,0)</f>
        <v>47787</v>
      </c>
      <c r="I83" s="37" t="str">
        <f>VLOOKUP($C83,[1]MAY2026!$D:$BJ,11,0)</f>
        <v>2025-10-8</v>
      </c>
      <c r="J83" s="37" t="str">
        <f>VLOOKUP($C83,[1]OCT2025!$D:$BJ,12,0)</f>
        <v>ADQ</v>
      </c>
      <c r="K83" s="37" t="str">
        <f>VLOOKUP($C83,[1]OCT2025!$D:$BJ,13,0)</f>
        <v>C-206/Beaver</v>
      </c>
      <c r="L83" s="39" t="str">
        <f>VLOOKUP($C83,[1]OCT2025!$D:$BJ,14,0)</f>
        <v>5-6</v>
      </c>
      <c r="M83" s="39" t="str">
        <f>VLOOKUP(C83,[1]MAY2026!D:BJ,59,0)</f>
        <v>KZB</v>
      </c>
    </row>
    <row r="84" spans="1:13" x14ac:dyDescent="0.3">
      <c r="A84" s="40">
        <f>SUM(A7:A83)</f>
        <v>71</v>
      </c>
      <c r="C84" s="49"/>
      <c r="D84" s="50">
        <f>SUM(D7:D83)</f>
        <v>73270653</v>
      </c>
      <c r="I84" s="51"/>
      <c r="M84" s="52"/>
    </row>
    <row r="85" spans="1:13" x14ac:dyDescent="0.3">
      <c r="C85" s="49"/>
      <c r="D85" s="53"/>
      <c r="E85" s="49"/>
      <c r="F85" s="54"/>
      <c r="G85" s="55"/>
      <c r="J85" s="49"/>
      <c r="K85" s="49"/>
      <c r="L85" s="56"/>
      <c r="M85" s="52"/>
    </row>
    <row r="86" spans="1:13" x14ac:dyDescent="0.3">
      <c r="C86" s="49"/>
      <c r="D86" s="53"/>
      <c r="E86" s="49"/>
      <c r="F86" s="54"/>
      <c r="G86" s="55"/>
      <c r="J86" s="49"/>
      <c r="K86" s="49"/>
      <c r="L86" s="56"/>
      <c r="M86" s="52"/>
    </row>
    <row r="87" spans="1:13" ht="12.75" customHeight="1" x14ac:dyDescent="0.3">
      <c r="A87" s="67" t="s">
        <v>102</v>
      </c>
      <c r="B87" s="67"/>
      <c r="C87" s="67"/>
      <c r="D87" s="67"/>
      <c r="E87" s="67"/>
      <c r="F87" s="54"/>
      <c r="G87" s="55"/>
      <c r="J87" s="49"/>
      <c r="K87" s="49"/>
      <c r="L87" s="56"/>
      <c r="M87" s="52"/>
    </row>
  </sheetData>
  <mergeCells count="5">
    <mergeCell ref="A1:M1"/>
    <mergeCell ref="A2:M2"/>
    <mergeCell ref="G4:H4"/>
    <mergeCell ref="G5:H5"/>
    <mergeCell ref="A87:E87"/>
  </mergeCells>
  <pageMargins left="0.25" right="0.25" top="0.75" bottom="0.75" header="0.3" footer="0.3"/>
  <pageSetup scale="87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Faulk, Scott (OST)</dc:creator>
  <cp:lastModifiedBy>Faulk, Scott (OST)</cp:lastModifiedBy>
  <cp:lastPrinted>2026-06-03T19:29:47Z</cp:lastPrinted>
  <dcterms:created xsi:type="dcterms:W3CDTF">2026-06-03T19:24:31Z</dcterms:created>
  <dcterms:modified xsi:type="dcterms:W3CDTF">2026-06-03T19:31:24Z</dcterms:modified>
</cp:coreProperties>
</file>