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UBDOCS\X-53\Faulk\Website\"/>
    </mc:Choice>
  </mc:AlternateContent>
  <xr:revisionPtr revIDLastSave="0" documentId="13_ncr:1_{2F3268DA-8A3C-4901-860F-A4EBC3DA8CDE}" xr6:coauthVersionLast="47" xr6:coauthVersionMax="47" xr10:uidLastSave="{00000000-0000-0000-0000-000000000000}"/>
  <bookViews>
    <workbookView xWindow="-110" yWindow="-110" windowWidth="19420" windowHeight="11500" xr2:uid="{16D73746-4514-425E-9F7D-2D8B1C26E8C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1" l="1"/>
  <c r="M118" i="1"/>
  <c r="L118" i="1"/>
  <c r="K118" i="1"/>
  <c r="J118" i="1"/>
  <c r="I118" i="1"/>
  <c r="H118" i="1"/>
  <c r="G118" i="1"/>
  <c r="D118" i="1"/>
  <c r="M117" i="1"/>
  <c r="L117" i="1"/>
  <c r="K117" i="1"/>
  <c r="J117" i="1"/>
  <c r="I117" i="1"/>
  <c r="H117" i="1"/>
  <c r="G117" i="1"/>
  <c r="D117" i="1"/>
  <c r="M116" i="1"/>
  <c r="L116" i="1"/>
  <c r="K116" i="1"/>
  <c r="J116" i="1"/>
  <c r="I116" i="1"/>
  <c r="H116" i="1"/>
  <c r="G116" i="1"/>
  <c r="D116" i="1"/>
  <c r="M115" i="1"/>
  <c r="L115" i="1"/>
  <c r="K115" i="1"/>
  <c r="J115" i="1"/>
  <c r="I115" i="1"/>
  <c r="H115" i="1"/>
  <c r="G115" i="1"/>
  <c r="D115" i="1"/>
  <c r="M114" i="1"/>
  <c r="L114" i="1"/>
  <c r="K114" i="1"/>
  <c r="J114" i="1"/>
  <c r="I114" i="1"/>
  <c r="H114" i="1"/>
  <c r="G114" i="1"/>
  <c r="D114" i="1"/>
  <c r="M113" i="1"/>
  <c r="L113" i="1"/>
  <c r="K113" i="1"/>
  <c r="J113" i="1"/>
  <c r="I113" i="1"/>
  <c r="H113" i="1"/>
  <c r="G113" i="1"/>
  <c r="D113" i="1"/>
  <c r="M112" i="1"/>
  <c r="L112" i="1"/>
  <c r="K112" i="1"/>
  <c r="J112" i="1"/>
  <c r="I112" i="1"/>
  <c r="H112" i="1"/>
  <c r="G112" i="1"/>
  <c r="D112" i="1"/>
  <c r="M111" i="1"/>
  <c r="L111" i="1"/>
  <c r="K111" i="1"/>
  <c r="J111" i="1"/>
  <c r="I111" i="1"/>
  <c r="H111" i="1"/>
  <c r="G111" i="1"/>
  <c r="D111" i="1"/>
  <c r="M110" i="1"/>
  <c r="L110" i="1"/>
  <c r="K110" i="1"/>
  <c r="J110" i="1"/>
  <c r="I110" i="1"/>
  <c r="H110" i="1"/>
  <c r="G110" i="1"/>
  <c r="D110" i="1"/>
  <c r="M109" i="1"/>
  <c r="L109" i="1"/>
  <c r="K109" i="1"/>
  <c r="J109" i="1"/>
  <c r="I109" i="1"/>
  <c r="H109" i="1"/>
  <c r="G109" i="1"/>
  <c r="D109" i="1"/>
  <c r="M108" i="1"/>
  <c r="L108" i="1"/>
  <c r="K108" i="1"/>
  <c r="J108" i="1"/>
  <c r="I108" i="1"/>
  <c r="H108" i="1"/>
  <c r="G108" i="1"/>
  <c r="D108" i="1"/>
  <c r="M107" i="1"/>
  <c r="L107" i="1"/>
  <c r="K107" i="1"/>
  <c r="J107" i="1"/>
  <c r="I107" i="1"/>
  <c r="H107" i="1"/>
  <c r="G107" i="1"/>
  <c r="D107" i="1"/>
  <c r="M106" i="1"/>
  <c r="L106" i="1"/>
  <c r="K106" i="1"/>
  <c r="J106" i="1"/>
  <c r="I106" i="1"/>
  <c r="H106" i="1"/>
  <c r="G106" i="1"/>
  <c r="D106" i="1"/>
  <c r="M105" i="1"/>
  <c r="L105" i="1"/>
  <c r="K105" i="1"/>
  <c r="J105" i="1"/>
  <c r="I105" i="1"/>
  <c r="H105" i="1"/>
  <c r="G105" i="1"/>
  <c r="D105" i="1"/>
  <c r="M104" i="1"/>
  <c r="L104" i="1"/>
  <c r="K104" i="1"/>
  <c r="J104" i="1"/>
  <c r="I104" i="1"/>
  <c r="H104" i="1"/>
  <c r="G104" i="1"/>
  <c r="D104" i="1"/>
  <c r="M103" i="1"/>
  <c r="L103" i="1"/>
  <c r="K103" i="1"/>
  <c r="J103" i="1"/>
  <c r="I103" i="1"/>
  <c r="H103" i="1"/>
  <c r="G103" i="1"/>
  <c r="D103" i="1"/>
  <c r="M102" i="1"/>
  <c r="L102" i="1"/>
  <c r="K102" i="1"/>
  <c r="J102" i="1"/>
  <c r="I102" i="1"/>
  <c r="H102" i="1"/>
  <c r="G102" i="1"/>
  <c r="D102" i="1"/>
  <c r="M101" i="1"/>
  <c r="L101" i="1"/>
  <c r="K101" i="1"/>
  <c r="J101" i="1"/>
  <c r="I101" i="1"/>
  <c r="H101" i="1"/>
  <c r="G101" i="1"/>
  <c r="D101" i="1"/>
  <c r="M100" i="1"/>
  <c r="L100" i="1"/>
  <c r="K100" i="1"/>
  <c r="J100" i="1"/>
  <c r="I100" i="1"/>
  <c r="H100" i="1"/>
  <c r="G100" i="1"/>
  <c r="D100" i="1"/>
  <c r="M99" i="1"/>
  <c r="L99" i="1"/>
  <c r="K99" i="1"/>
  <c r="J99" i="1"/>
  <c r="I99" i="1"/>
  <c r="H99" i="1"/>
  <c r="G99" i="1"/>
  <c r="D99" i="1"/>
  <c r="M98" i="1"/>
  <c r="L98" i="1"/>
  <c r="K98" i="1"/>
  <c r="J98" i="1"/>
  <c r="I98" i="1"/>
  <c r="H98" i="1"/>
  <c r="G98" i="1"/>
  <c r="D98" i="1"/>
  <c r="M97" i="1"/>
  <c r="L97" i="1"/>
  <c r="K97" i="1"/>
  <c r="J97" i="1"/>
  <c r="I97" i="1"/>
  <c r="H97" i="1"/>
  <c r="G97" i="1"/>
  <c r="D97" i="1"/>
  <c r="M96" i="1"/>
  <c r="L96" i="1"/>
  <c r="K96" i="1"/>
  <c r="J96" i="1"/>
  <c r="I96" i="1"/>
  <c r="H96" i="1"/>
  <c r="G96" i="1"/>
  <c r="D96" i="1"/>
  <c r="M95" i="1"/>
  <c r="L95" i="1"/>
  <c r="K95" i="1"/>
  <c r="J95" i="1"/>
  <c r="I95" i="1"/>
  <c r="H95" i="1"/>
  <c r="G95" i="1"/>
  <c r="D95" i="1"/>
  <c r="M94" i="1"/>
  <c r="L94" i="1"/>
  <c r="K94" i="1"/>
  <c r="J94" i="1"/>
  <c r="I94" i="1"/>
  <c r="H94" i="1"/>
  <c r="G94" i="1"/>
  <c r="D94" i="1"/>
  <c r="M93" i="1"/>
  <c r="L93" i="1"/>
  <c r="K93" i="1"/>
  <c r="J93" i="1"/>
  <c r="I93" i="1"/>
  <c r="H93" i="1"/>
  <c r="G93" i="1"/>
  <c r="D93" i="1"/>
  <c r="M92" i="1"/>
  <c r="L92" i="1"/>
  <c r="K92" i="1"/>
  <c r="J92" i="1"/>
  <c r="I92" i="1"/>
  <c r="H92" i="1"/>
  <c r="G92" i="1"/>
  <c r="D92" i="1"/>
  <c r="M91" i="1"/>
  <c r="L91" i="1"/>
  <c r="K91" i="1"/>
  <c r="J91" i="1"/>
  <c r="I91" i="1"/>
  <c r="H91" i="1"/>
  <c r="G91" i="1"/>
  <c r="D91" i="1"/>
  <c r="M90" i="1"/>
  <c r="L90" i="1"/>
  <c r="K90" i="1"/>
  <c r="J90" i="1"/>
  <c r="I90" i="1"/>
  <c r="H90" i="1"/>
  <c r="G90" i="1"/>
  <c r="D90" i="1"/>
  <c r="M89" i="1"/>
  <c r="L89" i="1"/>
  <c r="K89" i="1"/>
  <c r="J89" i="1"/>
  <c r="I89" i="1"/>
  <c r="H89" i="1"/>
  <c r="G89" i="1"/>
  <c r="D89" i="1"/>
  <c r="M88" i="1"/>
  <c r="L88" i="1"/>
  <c r="K88" i="1"/>
  <c r="J88" i="1"/>
  <c r="I88" i="1"/>
  <c r="H88" i="1"/>
  <c r="G88" i="1"/>
  <c r="D88" i="1"/>
  <c r="M87" i="1"/>
  <c r="L87" i="1"/>
  <c r="K87" i="1"/>
  <c r="J87" i="1"/>
  <c r="I87" i="1"/>
  <c r="H87" i="1"/>
  <c r="G87" i="1"/>
  <c r="D87" i="1"/>
  <c r="M86" i="1"/>
  <c r="L86" i="1"/>
  <c r="K86" i="1"/>
  <c r="J86" i="1"/>
  <c r="I86" i="1"/>
  <c r="H86" i="1"/>
  <c r="G86" i="1"/>
  <c r="D86" i="1"/>
  <c r="M85" i="1"/>
  <c r="L85" i="1"/>
  <c r="K85" i="1"/>
  <c r="J85" i="1"/>
  <c r="I85" i="1"/>
  <c r="H85" i="1"/>
  <c r="G85" i="1"/>
  <c r="D85" i="1"/>
  <c r="M84" i="1"/>
  <c r="L84" i="1"/>
  <c r="K84" i="1"/>
  <c r="J84" i="1"/>
  <c r="I84" i="1"/>
  <c r="H84" i="1"/>
  <c r="G84" i="1"/>
  <c r="D84" i="1"/>
  <c r="M83" i="1"/>
  <c r="L83" i="1"/>
  <c r="K83" i="1"/>
  <c r="J83" i="1"/>
  <c r="I83" i="1"/>
  <c r="H83" i="1"/>
  <c r="G83" i="1"/>
  <c r="D83" i="1"/>
  <c r="M82" i="1"/>
  <c r="L82" i="1"/>
  <c r="K82" i="1"/>
  <c r="J82" i="1"/>
  <c r="I82" i="1"/>
  <c r="H82" i="1"/>
  <c r="G82" i="1"/>
  <c r="D82" i="1"/>
  <c r="M81" i="1"/>
  <c r="L81" i="1"/>
  <c r="K81" i="1"/>
  <c r="J81" i="1"/>
  <c r="I81" i="1"/>
  <c r="H81" i="1"/>
  <c r="G81" i="1"/>
  <c r="D81" i="1"/>
  <c r="M80" i="1"/>
  <c r="L80" i="1"/>
  <c r="K80" i="1"/>
  <c r="J80" i="1"/>
  <c r="I80" i="1"/>
  <c r="H80" i="1"/>
  <c r="G80" i="1"/>
  <c r="D80" i="1"/>
  <c r="M79" i="1"/>
  <c r="L79" i="1"/>
  <c r="K79" i="1"/>
  <c r="J79" i="1"/>
  <c r="I79" i="1"/>
  <c r="H79" i="1"/>
  <c r="G79" i="1"/>
  <c r="D79" i="1"/>
  <c r="M78" i="1"/>
  <c r="L78" i="1"/>
  <c r="K78" i="1"/>
  <c r="J78" i="1"/>
  <c r="I78" i="1"/>
  <c r="H78" i="1"/>
  <c r="G78" i="1"/>
  <c r="D78" i="1"/>
  <c r="M77" i="1"/>
  <c r="L77" i="1"/>
  <c r="K77" i="1"/>
  <c r="J77" i="1"/>
  <c r="I77" i="1"/>
  <c r="H77" i="1"/>
  <c r="G77" i="1"/>
  <c r="D77" i="1"/>
  <c r="M76" i="1"/>
  <c r="L76" i="1"/>
  <c r="K76" i="1"/>
  <c r="J76" i="1"/>
  <c r="I76" i="1"/>
  <c r="H76" i="1"/>
  <c r="G76" i="1"/>
  <c r="D76" i="1"/>
  <c r="M75" i="1"/>
  <c r="L75" i="1"/>
  <c r="K75" i="1"/>
  <c r="J75" i="1"/>
  <c r="I75" i="1"/>
  <c r="H75" i="1"/>
  <c r="G75" i="1"/>
  <c r="D75" i="1"/>
  <c r="M74" i="1"/>
  <c r="L74" i="1"/>
  <c r="K74" i="1"/>
  <c r="J74" i="1"/>
  <c r="I74" i="1"/>
  <c r="H74" i="1"/>
  <c r="G74" i="1"/>
  <c r="D74" i="1"/>
  <c r="M73" i="1"/>
  <c r="L73" i="1"/>
  <c r="K73" i="1"/>
  <c r="J73" i="1"/>
  <c r="I73" i="1"/>
  <c r="H73" i="1"/>
  <c r="G73" i="1"/>
  <c r="D73" i="1"/>
  <c r="M72" i="1"/>
  <c r="L72" i="1"/>
  <c r="K72" i="1"/>
  <c r="J72" i="1"/>
  <c r="I72" i="1"/>
  <c r="H72" i="1"/>
  <c r="G72" i="1"/>
  <c r="D72" i="1"/>
  <c r="M71" i="1"/>
  <c r="L71" i="1"/>
  <c r="K71" i="1"/>
  <c r="J71" i="1"/>
  <c r="I71" i="1"/>
  <c r="H71" i="1"/>
  <c r="G71" i="1"/>
  <c r="D71" i="1"/>
  <c r="M70" i="1"/>
  <c r="L70" i="1"/>
  <c r="K70" i="1"/>
  <c r="J70" i="1"/>
  <c r="I70" i="1"/>
  <c r="H70" i="1"/>
  <c r="G70" i="1"/>
  <c r="D70" i="1"/>
  <c r="M69" i="1"/>
  <c r="L69" i="1"/>
  <c r="K69" i="1"/>
  <c r="J69" i="1"/>
  <c r="I69" i="1"/>
  <c r="H69" i="1"/>
  <c r="G69" i="1"/>
  <c r="D69" i="1"/>
  <c r="M68" i="1"/>
  <c r="L68" i="1"/>
  <c r="K68" i="1"/>
  <c r="J68" i="1"/>
  <c r="I68" i="1"/>
  <c r="H68" i="1"/>
  <c r="G68" i="1"/>
  <c r="D68" i="1"/>
  <c r="M67" i="1"/>
  <c r="L67" i="1"/>
  <c r="K67" i="1"/>
  <c r="J67" i="1"/>
  <c r="I67" i="1"/>
  <c r="H67" i="1"/>
  <c r="G67" i="1"/>
  <c r="D67" i="1"/>
  <c r="M66" i="1"/>
  <c r="L66" i="1"/>
  <c r="K66" i="1"/>
  <c r="J66" i="1"/>
  <c r="I66" i="1"/>
  <c r="H66" i="1"/>
  <c r="G66" i="1"/>
  <c r="D66" i="1"/>
  <c r="M65" i="1"/>
  <c r="L65" i="1"/>
  <c r="K65" i="1"/>
  <c r="J65" i="1"/>
  <c r="I65" i="1"/>
  <c r="H65" i="1"/>
  <c r="G65" i="1"/>
  <c r="D65" i="1"/>
  <c r="M64" i="1"/>
  <c r="L64" i="1"/>
  <c r="K64" i="1"/>
  <c r="J64" i="1"/>
  <c r="I64" i="1"/>
  <c r="H64" i="1"/>
  <c r="G64" i="1"/>
  <c r="D64" i="1"/>
  <c r="M63" i="1"/>
  <c r="L63" i="1"/>
  <c r="K63" i="1"/>
  <c r="J63" i="1"/>
  <c r="I63" i="1"/>
  <c r="H63" i="1"/>
  <c r="G63" i="1"/>
  <c r="D63" i="1"/>
  <c r="M62" i="1"/>
  <c r="L62" i="1"/>
  <c r="K62" i="1"/>
  <c r="J62" i="1"/>
  <c r="I62" i="1"/>
  <c r="H62" i="1"/>
  <c r="G62" i="1"/>
  <c r="D62" i="1"/>
  <c r="M61" i="1"/>
  <c r="L61" i="1"/>
  <c r="K61" i="1"/>
  <c r="J61" i="1"/>
  <c r="I61" i="1"/>
  <c r="H61" i="1"/>
  <c r="G61" i="1"/>
  <c r="D61" i="1"/>
  <c r="M60" i="1"/>
  <c r="L60" i="1"/>
  <c r="K60" i="1"/>
  <c r="J60" i="1"/>
  <c r="I60" i="1"/>
  <c r="H60" i="1"/>
  <c r="G60" i="1"/>
  <c r="D60" i="1"/>
  <c r="M59" i="1"/>
  <c r="L59" i="1"/>
  <c r="K59" i="1"/>
  <c r="J59" i="1"/>
  <c r="I59" i="1"/>
  <c r="H59" i="1"/>
  <c r="G59" i="1"/>
  <c r="D59" i="1"/>
  <c r="M58" i="1"/>
  <c r="L58" i="1"/>
  <c r="K58" i="1"/>
  <c r="J58" i="1"/>
  <c r="I58" i="1"/>
  <c r="H58" i="1"/>
  <c r="G58" i="1"/>
  <c r="D58" i="1"/>
  <c r="M57" i="1"/>
  <c r="L57" i="1"/>
  <c r="K57" i="1"/>
  <c r="J57" i="1"/>
  <c r="I57" i="1"/>
  <c r="H57" i="1"/>
  <c r="G57" i="1"/>
  <c r="D57" i="1"/>
  <c r="M56" i="1"/>
  <c r="L56" i="1"/>
  <c r="K56" i="1"/>
  <c r="J56" i="1"/>
  <c r="I56" i="1"/>
  <c r="H56" i="1"/>
  <c r="G56" i="1"/>
  <c r="D56" i="1"/>
  <c r="M55" i="1"/>
  <c r="L55" i="1"/>
  <c r="K55" i="1"/>
  <c r="J55" i="1"/>
  <c r="I55" i="1"/>
  <c r="H55" i="1"/>
  <c r="G55" i="1"/>
  <c r="D55" i="1"/>
  <c r="M54" i="1"/>
  <c r="L54" i="1"/>
  <c r="K54" i="1"/>
  <c r="J54" i="1"/>
  <c r="I54" i="1"/>
  <c r="H54" i="1"/>
  <c r="G54" i="1"/>
  <c r="D54" i="1"/>
  <c r="M53" i="1"/>
  <c r="L53" i="1"/>
  <c r="K53" i="1"/>
  <c r="J53" i="1"/>
  <c r="I53" i="1"/>
  <c r="H53" i="1"/>
  <c r="G53" i="1"/>
  <c r="D53" i="1"/>
  <c r="M52" i="1"/>
  <c r="L52" i="1"/>
  <c r="K52" i="1"/>
  <c r="J52" i="1"/>
  <c r="I52" i="1"/>
  <c r="H52" i="1"/>
  <c r="G52" i="1"/>
  <c r="D52" i="1"/>
  <c r="M51" i="1"/>
  <c r="L51" i="1"/>
  <c r="K51" i="1"/>
  <c r="J51" i="1"/>
  <c r="I51" i="1"/>
  <c r="H51" i="1"/>
  <c r="G51" i="1"/>
  <c r="D51" i="1"/>
  <c r="M50" i="1"/>
  <c r="L50" i="1"/>
  <c r="K50" i="1"/>
  <c r="J50" i="1"/>
  <c r="I50" i="1"/>
  <c r="H50" i="1"/>
  <c r="G50" i="1"/>
  <c r="D50" i="1"/>
  <c r="M49" i="1"/>
  <c r="L49" i="1"/>
  <c r="K49" i="1"/>
  <c r="J49" i="1"/>
  <c r="I49" i="1"/>
  <c r="H49" i="1"/>
  <c r="G49" i="1"/>
  <c r="D49" i="1"/>
  <c r="M48" i="1"/>
  <c r="L48" i="1"/>
  <c r="K48" i="1"/>
  <c r="J48" i="1"/>
  <c r="I48" i="1"/>
  <c r="H48" i="1"/>
  <c r="G48" i="1"/>
  <c r="D48" i="1"/>
  <c r="M47" i="1"/>
  <c r="L47" i="1"/>
  <c r="K47" i="1"/>
  <c r="J47" i="1"/>
  <c r="I47" i="1"/>
  <c r="H47" i="1"/>
  <c r="G47" i="1"/>
  <c r="D47" i="1"/>
  <c r="M46" i="1"/>
  <c r="L46" i="1"/>
  <c r="K46" i="1"/>
  <c r="J46" i="1"/>
  <c r="I46" i="1"/>
  <c r="H46" i="1"/>
  <c r="G46" i="1"/>
  <c r="D46" i="1"/>
  <c r="M45" i="1"/>
  <c r="L45" i="1"/>
  <c r="K45" i="1"/>
  <c r="J45" i="1"/>
  <c r="I45" i="1"/>
  <c r="H45" i="1"/>
  <c r="G45" i="1"/>
  <c r="D45" i="1"/>
  <c r="M44" i="1"/>
  <c r="L44" i="1"/>
  <c r="K44" i="1"/>
  <c r="J44" i="1"/>
  <c r="I44" i="1"/>
  <c r="H44" i="1"/>
  <c r="G44" i="1"/>
  <c r="D44" i="1"/>
  <c r="M43" i="1"/>
  <c r="L43" i="1"/>
  <c r="K43" i="1"/>
  <c r="J43" i="1"/>
  <c r="I43" i="1"/>
  <c r="H43" i="1"/>
  <c r="G43" i="1"/>
  <c r="D43" i="1"/>
  <c r="M42" i="1"/>
  <c r="L42" i="1"/>
  <c r="K42" i="1"/>
  <c r="J42" i="1"/>
  <c r="I42" i="1"/>
  <c r="H42" i="1"/>
  <c r="G42" i="1"/>
  <c r="D42" i="1"/>
  <c r="M41" i="1"/>
  <c r="L41" i="1"/>
  <c r="K41" i="1"/>
  <c r="J41" i="1"/>
  <c r="I41" i="1"/>
  <c r="H41" i="1"/>
  <c r="G41" i="1"/>
  <c r="D41" i="1"/>
  <c r="M40" i="1"/>
  <c r="L40" i="1"/>
  <c r="K40" i="1"/>
  <c r="J40" i="1"/>
  <c r="I40" i="1"/>
  <c r="H40" i="1"/>
  <c r="G40" i="1"/>
  <c r="D40" i="1"/>
  <c r="M39" i="1"/>
  <c r="L39" i="1"/>
  <c r="K39" i="1"/>
  <c r="J39" i="1"/>
  <c r="I39" i="1"/>
  <c r="H39" i="1"/>
  <c r="G39" i="1"/>
  <c r="D39" i="1"/>
  <c r="M38" i="1"/>
  <c r="L38" i="1"/>
  <c r="K38" i="1"/>
  <c r="J38" i="1"/>
  <c r="I38" i="1"/>
  <c r="H38" i="1"/>
  <c r="G38" i="1"/>
  <c r="D38" i="1"/>
  <c r="M37" i="1"/>
  <c r="L37" i="1"/>
  <c r="K37" i="1"/>
  <c r="J37" i="1"/>
  <c r="I37" i="1"/>
  <c r="H37" i="1"/>
  <c r="G37" i="1"/>
  <c r="D37" i="1"/>
  <c r="M36" i="1"/>
  <c r="L36" i="1"/>
  <c r="K36" i="1"/>
  <c r="J36" i="1"/>
  <c r="I36" i="1"/>
  <c r="H36" i="1"/>
  <c r="G36" i="1"/>
  <c r="D36" i="1"/>
  <c r="M35" i="1"/>
  <c r="L35" i="1"/>
  <c r="K35" i="1"/>
  <c r="J35" i="1"/>
  <c r="I35" i="1"/>
  <c r="H35" i="1"/>
  <c r="G35" i="1"/>
  <c r="D35" i="1"/>
  <c r="M34" i="1"/>
  <c r="L34" i="1"/>
  <c r="K34" i="1"/>
  <c r="J34" i="1"/>
  <c r="I34" i="1"/>
  <c r="H34" i="1"/>
  <c r="G34" i="1"/>
  <c r="D34" i="1"/>
  <c r="M33" i="1"/>
  <c r="L33" i="1"/>
  <c r="K33" i="1"/>
  <c r="J33" i="1"/>
  <c r="I33" i="1"/>
  <c r="H33" i="1"/>
  <c r="G33" i="1"/>
  <c r="D33" i="1"/>
  <c r="M32" i="1"/>
  <c r="L32" i="1"/>
  <c r="K32" i="1"/>
  <c r="J32" i="1"/>
  <c r="I32" i="1"/>
  <c r="H32" i="1"/>
  <c r="G32" i="1"/>
  <c r="D32" i="1"/>
  <c r="M31" i="1"/>
  <c r="L31" i="1"/>
  <c r="K31" i="1"/>
  <c r="J31" i="1"/>
  <c r="I31" i="1"/>
  <c r="H31" i="1"/>
  <c r="G31" i="1"/>
  <c r="D31" i="1"/>
  <c r="M30" i="1"/>
  <c r="L30" i="1"/>
  <c r="K30" i="1"/>
  <c r="J30" i="1"/>
  <c r="I30" i="1"/>
  <c r="H30" i="1"/>
  <c r="G30" i="1"/>
  <c r="D30" i="1"/>
  <c r="M29" i="1"/>
  <c r="L29" i="1"/>
  <c r="K29" i="1"/>
  <c r="J29" i="1"/>
  <c r="I29" i="1"/>
  <c r="H29" i="1"/>
  <c r="G29" i="1"/>
  <c r="D29" i="1"/>
  <c r="M28" i="1"/>
  <c r="L28" i="1"/>
  <c r="K28" i="1"/>
  <c r="J28" i="1"/>
  <c r="I28" i="1"/>
  <c r="H28" i="1"/>
  <c r="G28" i="1"/>
  <c r="D28" i="1"/>
  <c r="M27" i="1"/>
  <c r="L27" i="1"/>
  <c r="K27" i="1"/>
  <c r="J27" i="1"/>
  <c r="I27" i="1"/>
  <c r="H27" i="1"/>
  <c r="G27" i="1"/>
  <c r="D27" i="1"/>
  <c r="M26" i="1"/>
  <c r="L26" i="1"/>
  <c r="K26" i="1"/>
  <c r="J26" i="1"/>
  <c r="I26" i="1"/>
  <c r="H26" i="1"/>
  <c r="G26" i="1"/>
  <c r="D26" i="1"/>
  <c r="M25" i="1"/>
  <c r="L25" i="1"/>
  <c r="K25" i="1"/>
  <c r="J25" i="1"/>
  <c r="I25" i="1"/>
  <c r="H25" i="1"/>
  <c r="G25" i="1"/>
  <c r="D25" i="1"/>
  <c r="M24" i="1"/>
  <c r="L24" i="1"/>
  <c r="K24" i="1"/>
  <c r="J24" i="1"/>
  <c r="I24" i="1"/>
  <c r="H24" i="1"/>
  <c r="G24" i="1"/>
  <c r="D24" i="1"/>
  <c r="M23" i="1"/>
  <c r="L23" i="1"/>
  <c r="K23" i="1"/>
  <c r="J23" i="1"/>
  <c r="I23" i="1"/>
  <c r="H23" i="1"/>
  <c r="G23" i="1"/>
  <c r="D23" i="1"/>
  <c r="M22" i="1"/>
  <c r="L22" i="1"/>
  <c r="K22" i="1"/>
  <c r="J22" i="1"/>
  <c r="I22" i="1"/>
  <c r="H22" i="1"/>
  <c r="G22" i="1"/>
  <c r="D22" i="1"/>
  <c r="M21" i="1"/>
  <c r="L21" i="1"/>
  <c r="K21" i="1"/>
  <c r="J21" i="1"/>
  <c r="I21" i="1"/>
  <c r="H21" i="1"/>
  <c r="G21" i="1"/>
  <c r="D21" i="1"/>
  <c r="M20" i="1"/>
  <c r="L20" i="1"/>
  <c r="K20" i="1"/>
  <c r="J20" i="1"/>
  <c r="I20" i="1"/>
  <c r="H20" i="1"/>
  <c r="G20" i="1"/>
  <c r="D20" i="1"/>
  <c r="M19" i="1"/>
  <c r="L19" i="1"/>
  <c r="K19" i="1"/>
  <c r="J19" i="1"/>
  <c r="I19" i="1"/>
  <c r="H19" i="1"/>
  <c r="G19" i="1"/>
  <c r="D19" i="1"/>
  <c r="M18" i="1"/>
  <c r="L18" i="1"/>
  <c r="K18" i="1"/>
  <c r="J18" i="1"/>
  <c r="I18" i="1"/>
  <c r="H18" i="1"/>
  <c r="G18" i="1"/>
  <c r="D18" i="1"/>
  <c r="M17" i="1"/>
  <c r="L17" i="1"/>
  <c r="K17" i="1"/>
  <c r="J17" i="1"/>
  <c r="I17" i="1"/>
  <c r="H17" i="1"/>
  <c r="G17" i="1"/>
  <c r="D17" i="1"/>
  <c r="M16" i="1"/>
  <c r="L16" i="1"/>
  <c r="K16" i="1"/>
  <c r="J16" i="1"/>
  <c r="I16" i="1"/>
  <c r="H16" i="1"/>
  <c r="G16" i="1"/>
  <c r="D16" i="1"/>
  <c r="M15" i="1"/>
  <c r="L15" i="1"/>
  <c r="K15" i="1"/>
  <c r="J15" i="1"/>
  <c r="I15" i="1"/>
  <c r="H15" i="1"/>
  <c r="G15" i="1"/>
  <c r="D15" i="1"/>
  <c r="M14" i="1"/>
  <c r="L14" i="1"/>
  <c r="K14" i="1"/>
  <c r="J14" i="1"/>
  <c r="I14" i="1"/>
  <c r="H14" i="1"/>
  <c r="G14" i="1"/>
  <c r="D14" i="1"/>
  <c r="M13" i="1"/>
  <c r="L13" i="1"/>
  <c r="K13" i="1"/>
  <c r="J13" i="1"/>
  <c r="I13" i="1"/>
  <c r="H13" i="1"/>
  <c r="G13" i="1"/>
  <c r="D13" i="1"/>
  <c r="M12" i="1"/>
  <c r="L12" i="1"/>
  <c r="K12" i="1"/>
  <c r="J12" i="1"/>
  <c r="I12" i="1"/>
  <c r="H12" i="1"/>
  <c r="G12" i="1"/>
  <c r="D12" i="1"/>
  <c r="M11" i="1"/>
  <c r="L11" i="1"/>
  <c r="K11" i="1"/>
  <c r="J11" i="1"/>
  <c r="I11" i="1"/>
  <c r="H11" i="1"/>
  <c r="G11" i="1"/>
  <c r="D11" i="1"/>
  <c r="M10" i="1"/>
  <c r="L10" i="1"/>
  <c r="K10" i="1"/>
  <c r="J10" i="1"/>
  <c r="I10" i="1"/>
  <c r="H10" i="1"/>
  <c r="G10" i="1"/>
  <c r="D10" i="1"/>
  <c r="M9" i="1"/>
  <c r="L9" i="1"/>
  <c r="K9" i="1"/>
  <c r="J9" i="1"/>
  <c r="I9" i="1"/>
  <c r="H9" i="1"/>
  <c r="G9" i="1"/>
  <c r="D9" i="1"/>
  <c r="M8" i="1"/>
  <c r="L8" i="1"/>
  <c r="K8" i="1"/>
  <c r="J8" i="1"/>
  <c r="I8" i="1"/>
  <c r="H8" i="1"/>
  <c r="G8" i="1"/>
  <c r="D8" i="1"/>
  <c r="M7" i="1"/>
  <c r="L7" i="1"/>
  <c r="K7" i="1"/>
  <c r="J7" i="1"/>
  <c r="I7" i="1"/>
  <c r="H7" i="1"/>
  <c r="G7" i="1"/>
  <c r="D7" i="1"/>
  <c r="D119" i="1" l="1"/>
</calcChain>
</file>

<file path=xl/sharedStrings.xml><?xml version="1.0" encoding="utf-8"?>
<sst xmlns="http://schemas.openxmlformats.org/spreadsheetml/2006/main" count="587" uniqueCount="400">
  <si>
    <t>Subsidized Essential Air Service communities (48 Contiguous States, Hawaii, and Puerto Rico)</t>
  </si>
  <si>
    <t>May 2026</t>
  </si>
  <si>
    <t xml:space="preserve">Annual contract </t>
  </si>
  <si>
    <t>Current</t>
  </si>
  <si>
    <t>Original</t>
  </si>
  <si>
    <t>Currently</t>
  </si>
  <si>
    <t>Subsidy rates</t>
  </si>
  <si>
    <t>Contracted</t>
  </si>
  <si>
    <t>Regulations.gov</t>
  </si>
  <si>
    <t>Contract Dates</t>
  </si>
  <si>
    <t>Effective</t>
  </si>
  <si>
    <t>Hub(s)</t>
  </si>
  <si>
    <t>RTs/</t>
  </si>
  <si>
    <t xml:space="preserve">Apt </t>
  </si>
  <si>
    <t>State</t>
  </si>
  <si>
    <t>EAS Community</t>
  </si>
  <si>
    <t>May. 1, 2026</t>
  </si>
  <si>
    <t>Air Carrier</t>
  </si>
  <si>
    <t>Docket</t>
  </si>
  <si>
    <t>Start</t>
  </si>
  <si>
    <t>End</t>
  </si>
  <si>
    <t>Rate Order</t>
  </si>
  <si>
    <t>Served</t>
  </si>
  <si>
    <t>Aircraft</t>
  </si>
  <si>
    <t>Seats</t>
  </si>
  <si>
    <t>Week</t>
  </si>
  <si>
    <t>Code</t>
  </si>
  <si>
    <t>SD</t>
  </si>
  <si>
    <t>Aberdeen</t>
  </si>
  <si>
    <t>SkyWest</t>
  </si>
  <si>
    <t>DOT-OST-2011-0137</t>
  </si>
  <si>
    <t>ABR</t>
  </si>
  <si>
    <t>CO</t>
  </si>
  <si>
    <t>Alamosa</t>
  </si>
  <si>
    <t>Key Lime Air</t>
  </si>
  <si>
    <t>DOT-OST-1997-2960</t>
  </si>
  <si>
    <t>ALS</t>
  </si>
  <si>
    <t>NE</t>
  </si>
  <si>
    <t>Alliance</t>
  </si>
  <si>
    <t>DOT-OST-2000-8322</t>
  </si>
  <si>
    <t>AIA</t>
  </si>
  <si>
    <t>MI</t>
  </si>
  <si>
    <t>Alpena</t>
  </si>
  <si>
    <t>DOT-OST-2009-0300</t>
  </si>
  <si>
    <t>APN</t>
  </si>
  <si>
    <t>PA</t>
  </si>
  <si>
    <t>Altoona</t>
  </si>
  <si>
    <t>AEAS/Contour</t>
  </si>
  <si>
    <t>DOT-OST-2002-11446</t>
  </si>
  <si>
    <t>AOO</t>
  </si>
  <si>
    <t>ME</t>
  </si>
  <si>
    <t>Augusta</t>
  </si>
  <si>
    <t>Cape Air</t>
  </si>
  <si>
    <t>DOT-OST-1997-2784</t>
  </si>
  <si>
    <t>AUG</t>
  </si>
  <si>
    <t>Bar Harbor</t>
  </si>
  <si>
    <t>DOT-OST-2011-0185</t>
  </si>
  <si>
    <t>BHB</t>
  </si>
  <si>
    <t>WV</t>
  </si>
  <si>
    <t>Beckley</t>
  </si>
  <si>
    <t>Contour</t>
  </si>
  <si>
    <t>DOT-OST-1997-2761</t>
  </si>
  <si>
    <t>BKW</t>
  </si>
  <si>
    <t>MN</t>
  </si>
  <si>
    <t>Bemidji</t>
  </si>
  <si>
    <t>DOT-OST-2011-0134</t>
  </si>
  <si>
    <t>BJI</t>
  </si>
  <si>
    <t>Bradford</t>
  </si>
  <si>
    <t>Southern</t>
  </si>
  <si>
    <t>DOT-OST-2003-14528</t>
  </si>
  <si>
    <t>BFD</t>
  </si>
  <si>
    <t>Brainerd</t>
  </si>
  <si>
    <t>DOT-OST-2011-0135</t>
  </si>
  <si>
    <t>BRD</t>
  </si>
  <si>
    <t>IA</t>
  </si>
  <si>
    <t>Burlington</t>
  </si>
  <si>
    <t>DOT-OST-2001-8731</t>
  </si>
  <si>
    <t>BRL</t>
  </si>
  <si>
    <t>MT</t>
  </si>
  <si>
    <t>Butte</t>
  </si>
  <si>
    <t>DOT-OST-2011-0136</t>
  </si>
  <si>
    <t>BTM</t>
  </si>
  <si>
    <t>MO</t>
  </si>
  <si>
    <t>Cape Girardeau</t>
  </si>
  <si>
    <t>DOT-OST-1996-1559</t>
  </si>
  <si>
    <t>CGI</t>
  </si>
  <si>
    <t>NM</t>
  </si>
  <si>
    <t>Carlsbad</t>
  </si>
  <si>
    <t>DOT-OST-2002-12802</t>
  </si>
  <si>
    <t>CNM</t>
  </si>
  <si>
    <t>UT</t>
  </si>
  <si>
    <t>Cedar City</t>
  </si>
  <si>
    <t>DOT-OST-2003-16395</t>
  </si>
  <si>
    <t>CDC</t>
  </si>
  <si>
    <t>Chadron</t>
  </si>
  <si>
    <t>CDR</t>
  </si>
  <si>
    <t>Clarksburg</t>
  </si>
  <si>
    <t>DOT-OST-2005-20736</t>
  </si>
  <si>
    <t>CKB</t>
  </si>
  <si>
    <t>Clovis</t>
  </si>
  <si>
    <t>DOT-OST-1996-1902</t>
  </si>
  <si>
    <t>CVN</t>
  </si>
  <si>
    <t>WY</t>
  </si>
  <si>
    <t>Cody</t>
  </si>
  <si>
    <t>DOT-OST-2011-0121</t>
  </si>
  <si>
    <t>COD</t>
  </si>
  <si>
    <t>Cortez</t>
  </si>
  <si>
    <t>DOT-OST-1998-3508</t>
  </si>
  <si>
    <t>CEZ</t>
  </si>
  <si>
    <t>CA</t>
  </si>
  <si>
    <t>Crescent City</t>
  </si>
  <si>
    <t>AEAS/Advanced Air</t>
  </si>
  <si>
    <t>DOT-OST-1997-2649</t>
  </si>
  <si>
    <t>CEC</t>
  </si>
  <si>
    <t>IL</t>
  </si>
  <si>
    <t>Decatur</t>
  </si>
  <si>
    <t>DOT-OST-2006-23929</t>
  </si>
  <si>
    <t>DEC</t>
  </si>
  <si>
    <t>ND</t>
  </si>
  <si>
    <t>Devils Lake</t>
  </si>
  <si>
    <t>DOT-OST-1997-2785</t>
  </si>
  <si>
    <t>DVL</t>
  </si>
  <si>
    <t>Dickinson</t>
  </si>
  <si>
    <t>DOT-OST-1995-697</t>
  </si>
  <si>
    <t>DIK</t>
  </si>
  <si>
    <t>KS</t>
  </si>
  <si>
    <t>Dodge City</t>
  </si>
  <si>
    <t>DOT-OST-1998-3502</t>
  </si>
  <si>
    <t>DDC</t>
  </si>
  <si>
    <t>DuBois</t>
  </si>
  <si>
    <t>DOT-OST-2004-17617</t>
  </si>
  <si>
    <t>DUJ</t>
  </si>
  <si>
    <t>WI</t>
  </si>
  <si>
    <t>Eau Claire</t>
  </si>
  <si>
    <t>DOT-OST-2009-0306</t>
  </si>
  <si>
    <t>EAU</t>
  </si>
  <si>
    <t>El Centro</t>
  </si>
  <si>
    <t>DOT-OST-2008-0299</t>
  </si>
  <si>
    <t>IPL</t>
  </si>
  <si>
    <t>AR</t>
  </si>
  <si>
    <t>El Dorado</t>
  </si>
  <si>
    <t>DOT-OST-1997-2935</t>
  </si>
  <si>
    <t>ELD</t>
  </si>
  <si>
    <t>Escanaba</t>
  </si>
  <si>
    <t>DOT-OST-2003-15128</t>
  </si>
  <si>
    <t>ESC</t>
  </si>
  <si>
    <t>Fort Dodge</t>
  </si>
  <si>
    <t>DOT-OST-2001-10682</t>
  </si>
  <si>
    <t>FOD</t>
  </si>
  <si>
    <t>Fort Leonard Wood</t>
  </si>
  <si>
    <t>DOT-OST-1996-1167</t>
  </si>
  <si>
    <t>TBN</t>
  </si>
  <si>
    <t>Garden City</t>
  </si>
  <si>
    <t xml:space="preserve">American </t>
  </si>
  <si>
    <t>DOT-OST-1998-3503</t>
  </si>
  <si>
    <t>GCK</t>
  </si>
  <si>
    <t>Glasgow</t>
  </si>
  <si>
    <t>DOT-OST-1997-2605</t>
  </si>
  <si>
    <t>GGW</t>
  </si>
  <si>
    <t>Glendive</t>
  </si>
  <si>
    <t>GDV</t>
  </si>
  <si>
    <t>Grand Island</t>
  </si>
  <si>
    <t>DOT-OST-2002-13983</t>
  </si>
  <si>
    <t>GRI</t>
  </si>
  <si>
    <t>Greenbrier/Lewisburg</t>
  </si>
  <si>
    <t>DOT-OST-2003-15553</t>
  </si>
  <si>
    <t>LWB</t>
  </si>
  <si>
    <t>MS</t>
  </si>
  <si>
    <t>Greenville</t>
  </si>
  <si>
    <t>DOT-OST-2008-0209</t>
  </si>
  <si>
    <t>GLH</t>
  </si>
  <si>
    <t>HI</t>
  </si>
  <si>
    <t>Hana</t>
  </si>
  <si>
    <t>DOT-OST-1999-6502</t>
  </si>
  <si>
    <t>HNM</t>
  </si>
  <si>
    <t>Hancock/Houghton</t>
  </si>
  <si>
    <t>DOT-OST-2009-0302</t>
  </si>
  <si>
    <t>CMX</t>
  </si>
  <si>
    <t>Harrison</t>
  </si>
  <si>
    <t>HRO</t>
  </si>
  <si>
    <t>Hattiesburg/Laurel</t>
  </si>
  <si>
    <t>DOT-OST-2001-10685</t>
  </si>
  <si>
    <t>PIB</t>
  </si>
  <si>
    <t>Havre</t>
  </si>
  <si>
    <t>HVR</t>
  </si>
  <si>
    <t>Hays</t>
  </si>
  <si>
    <t>DOT-OST-1998-3497</t>
  </si>
  <si>
    <t>HYS</t>
  </si>
  <si>
    <t>Hibbing</t>
  </si>
  <si>
    <t>DOT-OST-2003-15796</t>
  </si>
  <si>
    <t>HIB</t>
  </si>
  <si>
    <t>Hot Springs</t>
  </si>
  <si>
    <t>HOT</t>
  </si>
  <si>
    <t>International Falls</t>
  </si>
  <si>
    <t>DOT-OST-2009-0304</t>
  </si>
  <si>
    <t>INL</t>
  </si>
  <si>
    <t>Iron Mountain</t>
  </si>
  <si>
    <t>DOT-OST-1999-5175</t>
  </si>
  <si>
    <t>IMT</t>
  </si>
  <si>
    <t>Ironwood</t>
  </si>
  <si>
    <t>DOT-OST-1996-1266</t>
  </si>
  <si>
    <t>IWD</t>
  </si>
  <si>
    <t>TN</t>
  </si>
  <si>
    <t>Jackson</t>
  </si>
  <si>
    <t>DOT-OST-2000-7857</t>
  </si>
  <si>
    <t>MKL</t>
  </si>
  <si>
    <t>Jamestown (ND)</t>
  </si>
  <si>
    <t>JMS</t>
  </si>
  <si>
    <t>Johnstown</t>
  </si>
  <si>
    <t>DOT-OST-2002-11451</t>
  </si>
  <si>
    <t>JST</t>
  </si>
  <si>
    <t>Jonesboro</t>
  </si>
  <si>
    <t>JBR</t>
  </si>
  <si>
    <t>Joplin</t>
  </si>
  <si>
    <t>DOT-OST-2006-23932</t>
  </si>
  <si>
    <t>JLN</t>
  </si>
  <si>
    <t>Kalaupapa</t>
  </si>
  <si>
    <t>DOT-OST-2000-6773</t>
  </si>
  <si>
    <t>LUP</t>
  </si>
  <si>
    <t>Kamuela</t>
  </si>
  <si>
    <t>DOT-OST-1997-2833</t>
  </si>
  <si>
    <t>MUE</t>
  </si>
  <si>
    <t>Kearney</t>
  </si>
  <si>
    <t>DOT-OST-1996-1715</t>
  </si>
  <si>
    <t>EAR</t>
  </si>
  <si>
    <t>Kirksville</t>
  </si>
  <si>
    <t>DOT-OST-1997-2515</t>
  </si>
  <si>
    <t>IRK</t>
  </si>
  <si>
    <t>Lanai</t>
  </si>
  <si>
    <t>DOT-OST-2023-0186</t>
  </si>
  <si>
    <t>LNY</t>
  </si>
  <si>
    <t>Lancaster</t>
  </si>
  <si>
    <t>DOT-OST-2002-11450</t>
  </si>
  <si>
    <t>LNS</t>
  </si>
  <si>
    <t>Laramie</t>
  </si>
  <si>
    <t>DOT-OST-1997-2958</t>
  </si>
  <si>
    <t>LAR</t>
  </si>
  <si>
    <t>NH</t>
  </si>
  <si>
    <t>Lebanon</t>
  </si>
  <si>
    <t>DOT-OST-2003-14822</t>
  </si>
  <si>
    <t>LEB</t>
  </si>
  <si>
    <t>Liberal</t>
  </si>
  <si>
    <t>DOT-OST-1998-3498</t>
  </si>
  <si>
    <t>LBL</t>
  </si>
  <si>
    <t>GA</t>
  </si>
  <si>
    <t>Macon</t>
  </si>
  <si>
    <t>DOT-OST-2007-28671</t>
  </si>
  <si>
    <t>MCN</t>
  </si>
  <si>
    <t>Manistee</t>
  </si>
  <si>
    <t>DOT-OST-1996-1711</t>
  </si>
  <si>
    <t>MBL</t>
  </si>
  <si>
    <t>Marion</t>
  </si>
  <si>
    <t>DOT-OST-2000-7881</t>
  </si>
  <si>
    <t>MWA</t>
  </si>
  <si>
    <t>Mason City</t>
  </si>
  <si>
    <t>DOT-OST-2001-10684</t>
  </si>
  <si>
    <t>MCW</t>
  </si>
  <si>
    <t>NY</t>
  </si>
  <si>
    <t>Massena</t>
  </si>
  <si>
    <t>Boutique Air</t>
  </si>
  <si>
    <t>DOT-OST-2012-0163</t>
  </si>
  <si>
    <t>MSS</t>
  </si>
  <si>
    <t>PR</t>
  </si>
  <si>
    <t>Mayaguez</t>
  </si>
  <si>
    <t>DOT-OST-2004-19622</t>
  </si>
  <si>
    <t>MAZ</t>
  </si>
  <si>
    <t>McCook</t>
  </si>
  <si>
    <t>DOT-OST-1997-3005</t>
  </si>
  <si>
    <t>MCK</t>
  </si>
  <si>
    <t>Merced</t>
  </si>
  <si>
    <t>Advanced Air</t>
  </si>
  <si>
    <t>DOT-OST-1998-3521</t>
  </si>
  <si>
    <t>MCE</t>
  </si>
  <si>
    <t>Meridian</t>
  </si>
  <si>
    <t>DOT-OST-2008-0112</t>
  </si>
  <si>
    <t>MEI</t>
  </si>
  <si>
    <t>Moab</t>
  </si>
  <si>
    <t>DOT-OST-1997-2827</t>
  </si>
  <si>
    <t>CNY</t>
  </si>
  <si>
    <t>Morgantown</t>
  </si>
  <si>
    <t>DOT-OST-2005-20735</t>
  </si>
  <si>
    <t>MGW</t>
  </si>
  <si>
    <t>AL</t>
  </si>
  <si>
    <t>Muscle Shoals</t>
  </si>
  <si>
    <t>DOT-OST-2000-7856</t>
  </si>
  <si>
    <t>MSL</t>
  </si>
  <si>
    <t>Muskegon</t>
  </si>
  <si>
    <t>DOT-OST-2009-0301</t>
  </si>
  <si>
    <t>MKG</t>
  </si>
  <si>
    <t>North Platte</t>
  </si>
  <si>
    <t>DOT-OST-1999-5173</t>
  </si>
  <si>
    <t>LBF</t>
  </si>
  <si>
    <t>Ogdensburg</t>
  </si>
  <si>
    <t>Breeze</t>
  </si>
  <si>
    <t>DOT-OST-1997-2842</t>
  </si>
  <si>
    <t>OGS</t>
  </si>
  <si>
    <t>KY</t>
  </si>
  <si>
    <t>Owensboro</t>
  </si>
  <si>
    <t>DOT-OST-2000-7855</t>
  </si>
  <si>
    <t>OWB</t>
  </si>
  <si>
    <t>Paducah</t>
  </si>
  <si>
    <t>DOT-OST-2009-0299</t>
  </si>
  <si>
    <t>PAH</t>
  </si>
  <si>
    <t>AZ</t>
  </si>
  <si>
    <t>Page</t>
  </si>
  <si>
    <t>DOT-OST-1997-2694</t>
  </si>
  <si>
    <t>PGA</t>
  </si>
  <si>
    <t>Parkersburg</t>
  </si>
  <si>
    <t>DOT-OST-2005-20734</t>
  </si>
  <si>
    <t>PKB</t>
  </si>
  <si>
    <t>Pellston</t>
  </si>
  <si>
    <t>DOT-OST-2011-0133</t>
  </si>
  <si>
    <t>PLN</t>
  </si>
  <si>
    <t>OR</t>
  </si>
  <si>
    <t>Pendleton</t>
  </si>
  <si>
    <t>DOT-OST-2004-19934</t>
  </si>
  <si>
    <t>PDT</t>
  </si>
  <si>
    <t>Pierre</t>
  </si>
  <si>
    <t>DOT-OST-2011-0138</t>
  </si>
  <si>
    <t>PIR</t>
  </si>
  <si>
    <t>Plattsburgh</t>
  </si>
  <si>
    <t>DOT-OST-2003-14783</t>
  </si>
  <si>
    <t>PBG</t>
  </si>
  <si>
    <t>Prescott</t>
  </si>
  <si>
    <t>DOT-OST-1996-1899</t>
  </si>
  <si>
    <t>PRC</t>
  </si>
  <si>
    <t>Presque Isle</t>
  </si>
  <si>
    <t>JetBlue</t>
  </si>
  <si>
    <t>DOT-OST-2000-8012</t>
  </si>
  <si>
    <t>PQI</t>
  </si>
  <si>
    <t>Pueblo</t>
  </si>
  <si>
    <t>DOT-OST-1999-6589</t>
  </si>
  <si>
    <t>PUB</t>
  </si>
  <si>
    <t>Quincy</t>
  </si>
  <si>
    <t>DOT-OST-2003-14492</t>
  </si>
  <si>
    <t>UIN</t>
  </si>
  <si>
    <t>Rhinelander</t>
  </si>
  <si>
    <t>DOT-OST-2011-0109</t>
  </si>
  <si>
    <t>RHI</t>
  </si>
  <si>
    <t>Rockland</t>
  </si>
  <si>
    <t>RKD</t>
  </si>
  <si>
    <t>VT</t>
  </si>
  <si>
    <t>Rutland</t>
  </si>
  <si>
    <t>DOT-OST-2005-21681</t>
  </si>
  <si>
    <t>RUT</t>
  </si>
  <si>
    <t>Salina</t>
  </si>
  <si>
    <t>DOT-OST-2002-11376</t>
  </si>
  <si>
    <t>SLN</t>
  </si>
  <si>
    <t>Saranac Lake</t>
  </si>
  <si>
    <t xml:space="preserve">DOT-OST-2000-8025 </t>
  </si>
  <si>
    <t>SLK</t>
  </si>
  <si>
    <t>Sault Ste. Marie</t>
  </si>
  <si>
    <t>DOT-OST-2009-0303</t>
  </si>
  <si>
    <t>CIU</t>
  </si>
  <si>
    <t>Scottsbluff</t>
  </si>
  <si>
    <t>DOT-OST-2003-14535</t>
  </si>
  <si>
    <t>BFF</t>
  </si>
  <si>
    <t>Show Low</t>
  </si>
  <si>
    <t>DOT-OST-1998-4409</t>
  </si>
  <si>
    <t>SOW</t>
  </si>
  <si>
    <t>Sidney</t>
  </si>
  <si>
    <t>SDY</t>
  </si>
  <si>
    <t>Silver City</t>
  </si>
  <si>
    <t>DOT-OST-1996-1903</t>
  </si>
  <si>
    <t>SVC</t>
  </si>
  <si>
    <t>Sioux City</t>
  </si>
  <si>
    <t>DOT-OST-2011-0131</t>
  </si>
  <si>
    <t>SUX</t>
  </si>
  <si>
    <t>VA</t>
  </si>
  <si>
    <t>Staunton</t>
  </si>
  <si>
    <t>DOT-OST-2002-11378</t>
  </si>
  <si>
    <t>SHD</t>
  </si>
  <si>
    <t>Thief River Falls</t>
  </si>
  <si>
    <t>DOT-OST-2001-10642</t>
  </si>
  <si>
    <t>TVF</t>
  </si>
  <si>
    <t>Tupelo</t>
  </si>
  <si>
    <t>DOT-OST-2009-0305</t>
  </si>
  <si>
    <t>TUP</t>
  </si>
  <si>
    <t>Vernal</t>
  </si>
  <si>
    <t>DOT-OST-1997-2706</t>
  </si>
  <si>
    <t>VEL</t>
  </si>
  <si>
    <t>TX</t>
  </si>
  <si>
    <t>Victoria</t>
  </si>
  <si>
    <t>DOT-OST-2005-20454</t>
  </si>
  <si>
    <t>VCT</t>
  </si>
  <si>
    <t>Waterloo</t>
  </si>
  <si>
    <t>DOT-OST-2011-0132</t>
  </si>
  <si>
    <t>ALO</t>
  </si>
  <si>
    <t>Watertown (NY)</t>
  </si>
  <si>
    <t xml:space="preserve">American  </t>
  </si>
  <si>
    <t>DOT-OST-2013-0188</t>
  </si>
  <si>
    <t>ART</t>
  </si>
  <si>
    <t>Watertown (SD)</t>
  </si>
  <si>
    <t>DOT-OST-2001-10644</t>
  </si>
  <si>
    <t>ATY</t>
  </si>
  <si>
    <t>West Yellowstone</t>
  </si>
  <si>
    <t>DOT-OST-2003-14626</t>
  </si>
  <si>
    <t>WYS</t>
  </si>
  <si>
    <t>Wolf Point</t>
  </si>
  <si>
    <t>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</si>
</sst>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7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4" fontId="4" fillId="0" borderId="10" xfId="0" quotePrefix="1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64" fontId="2" fillId="0" borderId="10" xfId="0" quotePrefix="1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left" vertical="center"/>
    </xf>
    <xf numFmtId="165" fontId="2" fillId="0" borderId="10" xfId="0" quotePrefix="1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/>
    <xf numFmtId="49" fontId="6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5" fontId="2" fillId="0" borderId="10" xfId="0" applyNumberFormat="1" applyFont="1" applyBorder="1"/>
    <xf numFmtId="49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/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1" fillId="0" borderId="4" xfId="0" quotePrefix="1" applyNumberFormat="1" applyFont="1" applyBorder="1" applyAlignment="1">
      <alignment horizontal="center"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17" fontId="1" fillId="0" borderId="5" xfId="0" quotePrefix="1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UBDOCS\X-53\Faulk\Website\May%202026%20WEBISTE%20Subsidized%20EAS%20report%20for%2048%20states_AK_HI_PR_MAY26_Nam.xlsx" TargetMode="External"/><Relationship Id="rId1" Type="http://schemas.openxmlformats.org/officeDocument/2006/relationships/externalLinkPath" Target="May%202026%20WEBISTE%20Subsidized%20EAS%20report%20for%2048%20states_AK_HI_PR_MAY26_N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026-EAS-48 states-HI-PR"/>
      <sheetName val="May2026 - EAS (AK only)"/>
      <sheetName val="OCT2025"/>
      <sheetName val="MAY2026"/>
      <sheetName val="Sheet1"/>
      <sheetName val="TEST"/>
      <sheetName val="ADDS Pivot"/>
      <sheetName val="ADDS YE 6_30"/>
      <sheetName val="CY 15 Actual Paid"/>
      <sheetName val="Hiatus"/>
    </sheetNames>
    <sheetDataSet>
      <sheetData sheetId="0" refreshError="1"/>
      <sheetData sheetId="1" refreshError="1"/>
      <sheetData sheetId="2">
        <row r="1">
          <cell r="D1" t="str">
            <v>EAS Community***</v>
          </cell>
          <cell r="E1" t="str">
            <v>Annual contract subsidy rates October 1, 2025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</row>
        <row r="2">
          <cell r="D2" t="str">
            <v>Valdez</v>
          </cell>
          <cell r="E2">
            <v>5601327</v>
          </cell>
          <cell r="F2" t="str">
            <v>Rate increases January 1</v>
          </cell>
          <cell r="G2">
            <v>0.9</v>
          </cell>
          <cell r="H2">
            <v>6223696.666666667</v>
          </cell>
          <cell r="I2" t="str">
            <v>Ravn</v>
          </cell>
          <cell r="J2" t="str">
            <v>DOT-OST-2024-0052</v>
          </cell>
          <cell r="K2">
            <v>45632</v>
          </cell>
          <cell r="L2">
            <v>46387</v>
          </cell>
          <cell r="M2" t="str">
            <v>MR</v>
          </cell>
          <cell r="N2" t="str">
            <v>2024-12-3</v>
          </cell>
          <cell r="O2" t="str">
            <v>ANC</v>
          </cell>
          <cell r="P2" t="str">
            <v>Dash-8</v>
          </cell>
          <cell r="Q2" t="str">
            <v>25/37</v>
          </cell>
        </row>
        <row r="3">
          <cell r="D3" t="str">
            <v>Seward</v>
          </cell>
          <cell r="E3">
            <v>529050</v>
          </cell>
          <cell r="F3" t="str">
            <v>Rate increases each May</v>
          </cell>
          <cell r="G3">
            <v>1</v>
          </cell>
          <cell r="H3">
            <v>529050</v>
          </cell>
          <cell r="I3" t="str">
            <v>Kenai</v>
          </cell>
          <cell r="J3" t="str">
            <v>DOT-OST-1997-2942</v>
          </cell>
          <cell r="K3">
            <v>45778</v>
          </cell>
          <cell r="L3">
            <v>46507</v>
          </cell>
          <cell r="M3" t="str">
            <v>MR</v>
          </cell>
          <cell r="N3" t="str">
            <v>2025-3-24</v>
          </cell>
          <cell r="O3" t="str">
            <v>ANC</v>
          </cell>
          <cell r="P3" t="str">
            <v>Tecnam P2012</v>
          </cell>
          <cell r="Q3">
            <v>9</v>
          </cell>
        </row>
        <row r="4">
          <cell r="D4" t="str">
            <v>St. Mary's</v>
          </cell>
          <cell r="E4">
            <v>3072196</v>
          </cell>
          <cell r="G4">
            <v>1</v>
          </cell>
          <cell r="H4">
            <v>3072196</v>
          </cell>
          <cell r="I4" t="str">
            <v>Alaska Central Express</v>
          </cell>
          <cell r="J4" t="str">
            <v>DOT-OST-2024-0143</v>
          </cell>
          <cell r="K4">
            <v>45870</v>
          </cell>
          <cell r="L4">
            <v>46599</v>
          </cell>
          <cell r="M4" t="str">
            <v>SF</v>
          </cell>
          <cell r="N4" t="str">
            <v>2025-7-4</v>
          </cell>
          <cell r="O4" t="str">
            <v>ANC</v>
          </cell>
          <cell r="P4" t="str">
            <v>Beech 1900</v>
          </cell>
          <cell r="Q4">
            <v>9</v>
          </cell>
        </row>
        <row r="5">
          <cell r="D5" t="str">
            <v>Larsen Bay</v>
          </cell>
          <cell r="E5">
            <v>218856</v>
          </cell>
          <cell r="F5" t="str">
            <v>Rate increases each December</v>
          </cell>
          <cell r="G5">
            <v>1</v>
          </cell>
          <cell r="H5">
            <v>218856</v>
          </cell>
          <cell r="I5" t="str">
            <v>Island Air</v>
          </cell>
          <cell r="J5" t="str">
            <v>DOT-OST-2024-0114</v>
          </cell>
          <cell r="K5">
            <v>46006</v>
          </cell>
          <cell r="L5">
            <v>47983</v>
          </cell>
          <cell r="M5" t="str">
            <v>SF</v>
          </cell>
          <cell r="N5" t="str">
            <v>2025-6-3</v>
          </cell>
          <cell r="O5" t="str">
            <v>ADQ</v>
          </cell>
          <cell r="P5" t="str">
            <v>PA-32/C208</v>
          </cell>
          <cell r="Q5" t="str">
            <v>5/9</v>
          </cell>
        </row>
        <row r="6">
          <cell r="D6" t="str">
            <v>Muscle Shoals</v>
          </cell>
          <cell r="E6">
            <v>6917274</v>
          </cell>
          <cell r="F6" t="str">
            <v>Annual subsidy increases each Oct.</v>
          </cell>
          <cell r="G6">
            <v>1</v>
          </cell>
          <cell r="H6">
            <v>6917274</v>
          </cell>
          <cell r="I6" t="str">
            <v>AEAS/Contour**</v>
          </cell>
          <cell r="J6" t="str">
            <v>DOT-OST-2000-7856</v>
          </cell>
          <cell r="K6">
            <v>45566</v>
          </cell>
          <cell r="L6">
            <v>47026</v>
          </cell>
          <cell r="M6" t="str">
            <v>MM</v>
          </cell>
          <cell r="N6" t="str">
            <v>2024-8-15</v>
          </cell>
          <cell r="O6" t="str">
            <v>CLT</v>
          </cell>
          <cell r="P6" t="str">
            <v>ERJ-135</v>
          </cell>
          <cell r="Q6">
            <v>30</v>
          </cell>
        </row>
        <row r="7">
          <cell r="D7" t="str">
            <v>El Dorado</v>
          </cell>
          <cell r="E7">
            <v>6598335</v>
          </cell>
          <cell r="G7">
            <v>1</v>
          </cell>
          <cell r="H7">
            <v>6598335</v>
          </cell>
          <cell r="I7" t="str">
            <v>AEAS/Contour**</v>
          </cell>
          <cell r="J7" t="str">
            <v>DOT-OST-1997-2935</v>
          </cell>
          <cell r="K7">
            <v>45931</v>
          </cell>
          <cell r="L7">
            <v>47391</v>
          </cell>
          <cell r="M7" t="str">
            <v>MG</v>
          </cell>
          <cell r="N7" t="str">
            <v>2025-8-15</v>
          </cell>
          <cell r="O7" t="str">
            <v>DFW</v>
          </cell>
          <cell r="P7" t="str">
            <v>ERJ-135</v>
          </cell>
          <cell r="Q7">
            <v>30</v>
          </cell>
        </row>
        <row r="8">
          <cell r="D8" t="str">
            <v>Jonesboro</v>
          </cell>
          <cell r="E8">
            <v>2422718</v>
          </cell>
          <cell r="F8" t="str">
            <v>Rate increases every Mar. 1</v>
          </cell>
          <cell r="G8">
            <v>0.98</v>
          </cell>
          <cell r="H8">
            <v>2472161.224489796</v>
          </cell>
          <cell r="I8" t="str">
            <v>Southern</v>
          </cell>
          <cell r="J8" t="str">
            <v>DOT-OST-1997-2935</v>
          </cell>
          <cell r="K8">
            <v>44621</v>
          </cell>
          <cell r="L8">
            <v>46081</v>
          </cell>
          <cell r="M8" t="str">
            <v>VP</v>
          </cell>
          <cell r="N8" t="str">
            <v>2021-12-6</v>
          </cell>
          <cell r="O8" t="str">
            <v>BNA/STL</v>
          </cell>
          <cell r="P8" t="str">
            <v>Caravan</v>
          </cell>
          <cell r="Q8">
            <v>9</v>
          </cell>
        </row>
        <row r="9">
          <cell r="D9" t="str">
            <v>Harrison</v>
          </cell>
          <cell r="E9">
            <v>3981464</v>
          </cell>
          <cell r="F9" t="str">
            <v xml:space="preserve">Rate increases every March </v>
          </cell>
          <cell r="G9">
            <v>0.98499999999999999</v>
          </cell>
          <cell r="H9">
            <v>4042095.4314720812</v>
          </cell>
          <cell r="I9" t="str">
            <v>Southern</v>
          </cell>
          <cell r="J9" t="str">
            <v>DOT-OST-1997-2935</v>
          </cell>
          <cell r="K9">
            <v>44986</v>
          </cell>
          <cell r="L9">
            <v>46446</v>
          </cell>
          <cell r="M9" t="str">
            <v>MG</v>
          </cell>
          <cell r="N9" t="str">
            <v>2023-1-10</v>
          </cell>
          <cell r="O9" t="str">
            <v>DFW/MEM</v>
          </cell>
          <cell r="P9" t="str">
            <v>Caravan</v>
          </cell>
          <cell r="Q9">
            <v>9</v>
          </cell>
        </row>
        <row r="10">
          <cell r="D10" t="str">
            <v>Hot Springs</v>
          </cell>
          <cell r="E10">
            <v>3084747</v>
          </cell>
          <cell r="F10" t="str">
            <v xml:space="preserve">Rate increases every March </v>
          </cell>
          <cell r="G10">
            <v>0.98499999999999999</v>
          </cell>
          <cell r="H10">
            <v>3131722.8426395939</v>
          </cell>
          <cell r="I10" t="str">
            <v>Southern</v>
          </cell>
          <cell r="J10" t="str">
            <v>DOT-OST-1997-2935</v>
          </cell>
          <cell r="K10">
            <v>44986</v>
          </cell>
          <cell r="L10">
            <v>46446</v>
          </cell>
          <cell r="M10" t="str">
            <v>MG</v>
          </cell>
          <cell r="N10" t="str">
            <v>2023-1-10</v>
          </cell>
          <cell r="O10" t="str">
            <v>DFW/MEM</v>
          </cell>
          <cell r="P10" t="str">
            <v>Caravan</v>
          </cell>
          <cell r="Q10">
            <v>9</v>
          </cell>
        </row>
        <row r="11">
          <cell r="D11" t="str">
            <v>Page</v>
          </cell>
          <cell r="E11">
            <v>4398924</v>
          </cell>
          <cell r="G11">
            <v>1</v>
          </cell>
          <cell r="H11">
            <v>4398924</v>
          </cell>
          <cell r="I11" t="str">
            <v>AEAS/Contour**</v>
          </cell>
          <cell r="J11" t="str">
            <v>DOT-OST-1997-2694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2022-2-22</v>
          </cell>
          <cell r="O11" t="str">
            <v>PHX</v>
          </cell>
          <cell r="P11" t="str">
            <v>ERJ-135</v>
          </cell>
          <cell r="Q11">
            <v>30</v>
          </cell>
        </row>
        <row r="12">
          <cell r="D12" t="str">
            <v>Prescott</v>
          </cell>
          <cell r="E12">
            <v>6291268</v>
          </cell>
          <cell r="F12" t="str">
            <v>Rate goes up every Sep.</v>
          </cell>
          <cell r="G12">
            <v>0.97</v>
          </cell>
          <cell r="H12">
            <v>6485843.2989690723</v>
          </cell>
          <cell r="I12" t="str">
            <v>SkyWest</v>
          </cell>
          <cell r="J12" t="str">
            <v>DOT-OST-1996-1899</v>
          </cell>
          <cell r="K12">
            <v>45536</v>
          </cell>
          <cell r="L12">
            <v>46630</v>
          </cell>
          <cell r="M12" t="str">
            <v>MG</v>
          </cell>
          <cell r="N12" t="str">
            <v>2024-8-12</v>
          </cell>
          <cell r="O12" t="str">
            <v>DEN/LAX</v>
          </cell>
          <cell r="P12" t="str">
            <v>CRJ-200</v>
          </cell>
          <cell r="Q12">
            <v>50</v>
          </cell>
        </row>
        <row r="13">
          <cell r="D13" t="str">
            <v>Show Low</v>
          </cell>
          <cell r="E13">
            <v>5922798</v>
          </cell>
          <cell r="F13" t="str">
            <v>Rate increases every October</v>
          </cell>
          <cell r="G13">
            <v>1</v>
          </cell>
          <cell r="H13">
            <v>5922798</v>
          </cell>
          <cell r="I13" t="str">
            <v>AEAS/Contour**</v>
          </cell>
          <cell r="J13" t="str">
            <v>DOT-OST-1998-4409</v>
          </cell>
          <cell r="K13">
            <v>45566</v>
          </cell>
          <cell r="L13">
            <v>47026</v>
          </cell>
          <cell r="M13" t="str">
            <v>MG</v>
          </cell>
          <cell r="N13" t="str">
            <v>2024-8-17</v>
          </cell>
          <cell r="O13" t="str">
            <v>PHX</v>
          </cell>
          <cell r="P13" t="str">
            <v>CRJ/ERJ</v>
          </cell>
          <cell r="Q13">
            <v>30</v>
          </cell>
        </row>
        <row r="14">
          <cell r="D14" t="str">
            <v>Merced</v>
          </cell>
          <cell r="E14">
            <v>3881383</v>
          </cell>
          <cell r="F14" t="str">
            <v>Rate increases every January; alt service 2023</v>
          </cell>
          <cell r="G14">
            <v>0.98</v>
          </cell>
          <cell r="H14">
            <v>3960594.8979591839</v>
          </cell>
          <cell r="I14" t="str">
            <v>Advanced Air</v>
          </cell>
          <cell r="J14" t="str">
            <v>DOT-OST-1998-3521</v>
          </cell>
          <cell r="K14">
            <v>44562</v>
          </cell>
          <cell r="L14">
            <v>46022</v>
          </cell>
          <cell r="M14" t="str">
            <v>SF</v>
          </cell>
          <cell r="N14" t="str">
            <v>2021-9-24</v>
          </cell>
          <cell r="O14" t="str">
            <v>HHR/LAS</v>
          </cell>
          <cell r="P14" t="str">
            <v>PC-12</v>
          </cell>
          <cell r="Q14">
            <v>8</v>
          </cell>
        </row>
        <row r="15">
          <cell r="D15" t="str">
            <v>El Centro</v>
          </cell>
          <cell r="E15">
            <v>3145526</v>
          </cell>
          <cell r="F15" t="str">
            <v>Rate increases every May, PHX started Oct. '22</v>
          </cell>
          <cell r="G15">
            <v>0.98499999999999999</v>
          </cell>
          <cell r="H15">
            <v>3193427.4111675126</v>
          </cell>
          <cell r="I15" t="str">
            <v>Southern</v>
          </cell>
          <cell r="J15" t="str">
            <v>DOT-OST-2008-0299</v>
          </cell>
          <cell r="K15">
            <v>44682</v>
          </cell>
          <cell r="L15">
            <v>46142</v>
          </cell>
          <cell r="M15" t="str">
            <v>SF</v>
          </cell>
          <cell r="N15" t="str">
            <v>2022-2-19</v>
          </cell>
          <cell r="O15" t="str">
            <v>LAX/PHX</v>
          </cell>
          <cell r="P15" t="str">
            <v>Caravan</v>
          </cell>
          <cell r="Q15">
            <v>9</v>
          </cell>
        </row>
        <row r="16">
          <cell r="D16" t="str">
            <v>Crescent City</v>
          </cell>
          <cell r="E16">
            <v>4577415</v>
          </cell>
          <cell r="F16" t="str">
            <v>Annual subsidy increases each Oct.</v>
          </cell>
          <cell r="G16">
            <v>1</v>
          </cell>
          <cell r="H16">
            <v>4577415</v>
          </cell>
          <cell r="I16" t="str">
            <v>AEAS/Advanced Air**</v>
          </cell>
          <cell r="J16" t="str">
            <v>DOT-OST-1997-2649</v>
          </cell>
          <cell r="K16">
            <v>45566</v>
          </cell>
          <cell r="L16">
            <v>47026</v>
          </cell>
          <cell r="M16" t="str">
            <v>MR</v>
          </cell>
          <cell r="N16" t="str">
            <v>2024-5-25</v>
          </cell>
          <cell r="O16" t="str">
            <v>OAK/HHR</v>
          </cell>
          <cell r="P16" t="str">
            <v>D-328 jet</v>
          </cell>
          <cell r="Q16">
            <v>30</v>
          </cell>
        </row>
        <row r="17">
          <cell r="D17" t="str">
            <v>Alamosa</v>
          </cell>
          <cell r="E17">
            <v>6077476</v>
          </cell>
          <cell r="F17" t="str">
            <v>Rate increases Jul 1, 2025</v>
          </cell>
          <cell r="G17">
            <v>0.97</v>
          </cell>
          <cell r="H17">
            <v>6265439.1752577322</v>
          </cell>
          <cell r="I17" t="str">
            <v>Key Lime Air</v>
          </cell>
          <cell r="J17" t="str">
            <v>DOT-OST-1997-2960</v>
          </cell>
          <cell r="K17">
            <v>45474</v>
          </cell>
          <cell r="L17">
            <v>46203</v>
          </cell>
          <cell r="M17" t="str">
            <v>SF</v>
          </cell>
          <cell r="N17" t="str">
            <v>2024-6-7</v>
          </cell>
          <cell r="O17" t="str">
            <v>DEN</v>
          </cell>
          <cell r="P17" t="str">
            <v>D328 jet/ERJ-145</v>
          </cell>
          <cell r="Q17">
            <v>50</v>
          </cell>
        </row>
        <row r="18">
          <cell r="D18" t="str">
            <v>Pueblo</v>
          </cell>
          <cell r="E18">
            <v>6449526</v>
          </cell>
          <cell r="F18" t="str">
            <v>Rate increases each April</v>
          </cell>
          <cell r="G18">
            <v>0.97</v>
          </cell>
          <cell r="H18">
            <v>6648995.8762886599</v>
          </cell>
          <cell r="I18" t="str">
            <v>Key Lime Air</v>
          </cell>
          <cell r="J18" t="str">
            <v>DOT-OST-1999-6589</v>
          </cell>
          <cell r="K18">
            <v>45748</v>
          </cell>
          <cell r="L18">
            <v>46477</v>
          </cell>
          <cell r="M18" t="str">
            <v>SF</v>
          </cell>
          <cell r="N18" t="str">
            <v>2025-3-7</v>
          </cell>
          <cell r="O18" t="str">
            <v>DEN</v>
          </cell>
          <cell r="P18" t="str">
            <v>Dornier 328/EMB145</v>
          </cell>
          <cell r="Q18" t="str">
            <v>30/50</v>
          </cell>
        </row>
        <row r="19">
          <cell r="D19" t="str">
            <v>Cortez</v>
          </cell>
          <cell r="E19">
            <v>7357741</v>
          </cell>
          <cell r="F19" t="str">
            <v>Rate increases every Oct.</v>
          </cell>
          <cell r="G19">
            <v>0.98</v>
          </cell>
          <cell r="H19">
            <v>7507898.9795918372</v>
          </cell>
          <cell r="I19" t="str">
            <v>Key Lime Air</v>
          </cell>
          <cell r="J19" t="str">
            <v>DOT-OST-1998-3508</v>
          </cell>
          <cell r="K19">
            <v>45566</v>
          </cell>
          <cell r="L19">
            <v>47026</v>
          </cell>
          <cell r="M19" t="str">
            <v>SF</v>
          </cell>
          <cell r="N19" t="str">
            <v>2024-8-8</v>
          </cell>
          <cell r="O19" t="str">
            <v>DEN/PHX</v>
          </cell>
          <cell r="P19" t="str">
            <v>Metro 23</v>
          </cell>
          <cell r="Q19">
            <v>9</v>
          </cell>
        </row>
        <row r="20">
          <cell r="D20" t="str">
            <v>Macon</v>
          </cell>
          <cell r="E20">
            <v>5168497</v>
          </cell>
          <cell r="F20" t="str">
            <v>Rate increases every October</v>
          </cell>
          <cell r="G20">
            <v>1</v>
          </cell>
          <cell r="H20">
            <v>5168497</v>
          </cell>
          <cell r="I20" t="str">
            <v>AEAS/Contour**</v>
          </cell>
          <cell r="J20" t="str">
            <v>DOT-OST-2007-28671</v>
          </cell>
          <cell r="K20">
            <v>45200</v>
          </cell>
          <cell r="L20">
            <v>46660</v>
          </cell>
          <cell r="M20" t="str">
            <v>SF</v>
          </cell>
          <cell r="N20" t="str">
            <v>2023-9-4</v>
          </cell>
          <cell r="O20" t="str">
            <v>BWI</v>
          </cell>
          <cell r="P20" t="str">
            <v>ERJ-135</v>
          </cell>
          <cell r="Q20">
            <v>30</v>
          </cell>
        </row>
        <row r="21">
          <cell r="D21" t="str">
            <v>Lanai</v>
          </cell>
          <cell r="E21">
            <v>4069543</v>
          </cell>
          <cell r="F21" t="str">
            <v>Rate goes up Sep. 1, 2025</v>
          </cell>
          <cell r="G21">
            <v>0.98499999999999999</v>
          </cell>
          <cell r="H21">
            <v>4131515.7360406094</v>
          </cell>
          <cell r="I21" t="str">
            <v>Southern</v>
          </cell>
          <cell r="J21" t="str">
            <v>DOT-OST-2023-0186</v>
          </cell>
          <cell r="K21">
            <v>45536</v>
          </cell>
          <cell r="L21">
            <v>46265</v>
          </cell>
          <cell r="M21" t="str">
            <v>SF</v>
          </cell>
          <cell r="N21" t="str">
            <v>2024-8-3</v>
          </cell>
          <cell r="O21" t="str">
            <v>HNL/OGG</v>
          </cell>
          <cell r="P21" t="str">
            <v>Caravan</v>
          </cell>
          <cell r="Q21">
            <v>9</v>
          </cell>
        </row>
        <row r="22">
          <cell r="D22" t="str">
            <v>Hana</v>
          </cell>
          <cell r="E22">
            <v>995064</v>
          </cell>
          <cell r="F22" t="str">
            <v xml:space="preserve">Rate increases every February </v>
          </cell>
          <cell r="G22">
            <v>0.99</v>
          </cell>
          <cell r="H22">
            <v>1005115.1515151515</v>
          </cell>
          <cell r="I22" t="str">
            <v>Southern</v>
          </cell>
          <cell r="J22" t="str">
            <v>DOT-OST-1999-6502</v>
          </cell>
          <cell r="K22">
            <v>45323</v>
          </cell>
          <cell r="L22">
            <v>46783</v>
          </cell>
          <cell r="M22" t="str">
            <v>SF</v>
          </cell>
          <cell r="N22" t="str">
            <v>2024-1-14</v>
          </cell>
          <cell r="O22" t="str">
            <v>OGG</v>
          </cell>
          <cell r="P22" t="str">
            <v>Caravan</v>
          </cell>
          <cell r="Q22">
            <v>9</v>
          </cell>
        </row>
        <row r="23">
          <cell r="D23" t="str">
            <v>Kalaupapa</v>
          </cell>
          <cell r="E23">
            <v>2380027</v>
          </cell>
          <cell r="F23" t="str">
            <v>Rates increases every year on May 1</v>
          </cell>
          <cell r="G23">
            <v>0.98499999999999999</v>
          </cell>
          <cell r="H23">
            <v>2416271.0659898478</v>
          </cell>
          <cell r="I23" t="str">
            <v>Southern</v>
          </cell>
          <cell r="J23" t="str">
            <v>DOT-OST-2000-6773</v>
          </cell>
          <cell r="K23">
            <v>45778</v>
          </cell>
          <cell r="L23">
            <v>47238</v>
          </cell>
          <cell r="M23" t="str">
            <v>SF</v>
          </cell>
          <cell r="N23" t="str">
            <v>2025-5-2</v>
          </cell>
          <cell r="O23" t="str">
            <v>HNL/MKK</v>
          </cell>
          <cell r="P23" t="str">
            <v>Caravan</v>
          </cell>
          <cell r="Q23">
            <v>9</v>
          </cell>
        </row>
        <row r="24">
          <cell r="D24" t="str">
            <v>Kamuela</v>
          </cell>
          <cell r="E24">
            <v>1006986</v>
          </cell>
          <cell r="F24" t="str">
            <v>Rate increases every July</v>
          </cell>
          <cell r="G24">
            <v>0.98499999999999999</v>
          </cell>
          <cell r="H24">
            <v>1022320.8121827411</v>
          </cell>
          <cell r="I24" t="str">
            <v>Southern</v>
          </cell>
          <cell r="J24" t="str">
            <v>DOT-OST-1997-2833</v>
          </cell>
          <cell r="K24">
            <v>45839</v>
          </cell>
          <cell r="L24">
            <v>47299</v>
          </cell>
          <cell r="M24" t="str">
            <v>SF</v>
          </cell>
          <cell r="N24" t="str">
            <v>2025-7-3</v>
          </cell>
          <cell r="O24" t="str">
            <v>OGG</v>
          </cell>
          <cell r="P24" t="str">
            <v>Caravan</v>
          </cell>
          <cell r="Q24">
            <v>9</v>
          </cell>
        </row>
        <row r="25">
          <cell r="D25" t="str">
            <v>Waterloo</v>
          </cell>
          <cell r="E25">
            <v>7464242</v>
          </cell>
          <cell r="G25">
            <v>0.99</v>
          </cell>
          <cell r="H25">
            <v>7539638.3838383835</v>
          </cell>
          <cell r="I25" t="str">
            <v xml:space="preserve">American </v>
          </cell>
          <cell r="J25" t="str">
            <v>DOT-OST-2011-0132</v>
          </cell>
          <cell r="K25">
            <v>45413</v>
          </cell>
          <cell r="L25">
            <v>46142</v>
          </cell>
          <cell r="M25" t="str">
            <v>MG</v>
          </cell>
          <cell r="N25" t="str">
            <v>2024-2-18</v>
          </cell>
          <cell r="O25" t="str">
            <v>ORD</v>
          </cell>
          <cell r="P25" t="str">
            <v>ERJ-145</v>
          </cell>
          <cell r="Q25">
            <v>50</v>
          </cell>
        </row>
        <row r="26">
          <cell r="D26" t="str">
            <v>Sioux City</v>
          </cell>
          <cell r="E26">
            <v>5734001</v>
          </cell>
          <cell r="F26" t="str">
            <v>Rate increases every January</v>
          </cell>
          <cell r="G26">
            <v>0.97</v>
          </cell>
          <cell r="H26">
            <v>5911341.2371134022</v>
          </cell>
          <cell r="I26" t="str">
            <v>SkyWest</v>
          </cell>
          <cell r="J26" t="str">
            <v>DOT-OST-2011-0131</v>
          </cell>
          <cell r="K26">
            <v>45292</v>
          </cell>
          <cell r="L26">
            <v>46387</v>
          </cell>
          <cell r="M26" t="str">
            <v>MG</v>
          </cell>
          <cell r="N26" t="str">
            <v>2023-12-20</v>
          </cell>
          <cell r="O26" t="str">
            <v>DEN/ORD</v>
          </cell>
          <cell r="P26" t="str">
            <v>CRJ-200</v>
          </cell>
          <cell r="Q26">
            <v>50</v>
          </cell>
        </row>
        <row r="27">
          <cell r="D27" t="str">
            <v>Fort Dodge</v>
          </cell>
          <cell r="E27">
            <v>6924432</v>
          </cell>
          <cell r="F27" t="str">
            <v>Rate increases every April</v>
          </cell>
          <cell r="G27">
            <v>0.97</v>
          </cell>
          <cell r="H27">
            <v>7138589.6907216497</v>
          </cell>
          <cell r="I27" t="str">
            <v>SkyWest</v>
          </cell>
          <cell r="J27" t="str">
            <v>DOT-OST-2001-10682</v>
          </cell>
          <cell r="K27">
            <v>45383</v>
          </cell>
          <cell r="L27">
            <v>46477</v>
          </cell>
          <cell r="M27" t="str">
            <v>MG</v>
          </cell>
          <cell r="N27" t="str">
            <v>2024-3-6</v>
          </cell>
          <cell r="O27" t="str">
            <v>ORD</v>
          </cell>
          <cell r="P27" t="str">
            <v>CRJ-200</v>
          </cell>
          <cell r="Q27">
            <v>50</v>
          </cell>
        </row>
        <row r="28">
          <cell r="D28" t="str">
            <v>Mason City</v>
          </cell>
          <cell r="E28">
            <v>6995575</v>
          </cell>
          <cell r="F28" t="str">
            <v>Rate increases every April</v>
          </cell>
          <cell r="G28">
            <v>0.97</v>
          </cell>
          <cell r="H28">
            <v>7211932.989690722</v>
          </cell>
          <cell r="I28" t="str">
            <v>SkyWest</v>
          </cell>
          <cell r="J28" t="str">
            <v>DOT-OST-2001-10684</v>
          </cell>
          <cell r="K28">
            <v>45383</v>
          </cell>
          <cell r="L28">
            <v>46477</v>
          </cell>
          <cell r="M28" t="str">
            <v>MG</v>
          </cell>
          <cell r="N28" t="str">
            <v>2024-3-6</v>
          </cell>
          <cell r="O28" t="str">
            <v>ORD</v>
          </cell>
          <cell r="P28" t="str">
            <v>CRJ-200</v>
          </cell>
          <cell r="Q28">
            <v>50</v>
          </cell>
        </row>
        <row r="29">
          <cell r="D29" t="str">
            <v>Burlington</v>
          </cell>
          <cell r="E29">
            <v>6637685</v>
          </cell>
          <cell r="F29" t="str">
            <v>Rate increases July</v>
          </cell>
          <cell r="G29">
            <v>0.97</v>
          </cell>
          <cell r="H29">
            <v>6842974.2268041242</v>
          </cell>
          <cell r="I29" t="str">
            <v>Contour</v>
          </cell>
          <cell r="J29" t="str">
            <v>DOT-OST-2001-8731</v>
          </cell>
          <cell r="K29">
            <v>45839</v>
          </cell>
          <cell r="L29">
            <v>46568</v>
          </cell>
          <cell r="M29" t="str">
            <v>MM</v>
          </cell>
          <cell r="N29" t="str">
            <v>2025-4-9</v>
          </cell>
          <cell r="O29" t="str">
            <v>ORD</v>
          </cell>
          <cell r="P29" t="str">
            <v>EMB-135</v>
          </cell>
          <cell r="Q29">
            <v>30</v>
          </cell>
        </row>
        <row r="30">
          <cell r="D30" t="str">
            <v>Marion</v>
          </cell>
          <cell r="E30">
            <v>5819337</v>
          </cell>
          <cell r="F30" t="str">
            <v>Rate increases every August</v>
          </cell>
          <cell r="G30">
            <v>0.98</v>
          </cell>
          <cell r="H30">
            <v>5938098.9795918372</v>
          </cell>
          <cell r="I30" t="str">
            <v>Contour</v>
          </cell>
          <cell r="J30" t="str">
            <v>DOT-OST-2000-7881</v>
          </cell>
          <cell r="K30">
            <v>45139</v>
          </cell>
          <cell r="L30">
            <v>46234</v>
          </cell>
          <cell r="M30" t="str">
            <v>MM</v>
          </cell>
          <cell r="N30" t="str">
            <v>2023-4-8</v>
          </cell>
          <cell r="O30" t="str">
            <v>BNA/ORD</v>
          </cell>
          <cell r="P30" t="str">
            <v>ERJ-135</v>
          </cell>
          <cell r="Q30">
            <v>30</v>
          </cell>
        </row>
        <row r="31">
          <cell r="D31" t="str">
            <v>Quincy</v>
          </cell>
          <cell r="E31">
            <v>4292438</v>
          </cell>
          <cell r="F31" t="str">
            <v>Rate increases every December</v>
          </cell>
          <cell r="G31">
            <v>0.98499999999999999</v>
          </cell>
          <cell r="H31">
            <v>4357805.0761421323</v>
          </cell>
          <cell r="I31" t="str">
            <v>Southern</v>
          </cell>
          <cell r="J31" t="str">
            <v>DOT-OST-2003-14492</v>
          </cell>
          <cell r="K31">
            <v>44896</v>
          </cell>
          <cell r="L31">
            <v>46356</v>
          </cell>
          <cell r="M31" t="str">
            <v>MM</v>
          </cell>
          <cell r="N31" t="str">
            <v>2022-10-15</v>
          </cell>
          <cell r="O31" t="str">
            <v>ORD/STL</v>
          </cell>
          <cell r="P31" t="str">
            <v>Caravan</v>
          </cell>
          <cell r="Q31">
            <v>9</v>
          </cell>
        </row>
        <row r="32">
          <cell r="D32" t="str">
            <v>Decatur</v>
          </cell>
          <cell r="E32">
            <v>6120951</v>
          </cell>
          <cell r="F32" t="str">
            <v>Rate increases each January</v>
          </cell>
          <cell r="G32">
            <v>0.97</v>
          </cell>
          <cell r="H32">
            <v>6310258.7628865978</v>
          </cell>
          <cell r="I32" t="str">
            <v>SkyWest</v>
          </cell>
          <cell r="J32" t="str">
            <v>DOT-OST-2006-23929</v>
          </cell>
          <cell r="K32">
            <v>45647</v>
          </cell>
          <cell r="L32">
            <v>47118</v>
          </cell>
          <cell r="M32" t="str">
            <v>MM</v>
          </cell>
          <cell r="N32" t="str">
            <v>2024-12-12</v>
          </cell>
          <cell r="O32" t="str">
            <v>ORD</v>
          </cell>
          <cell r="P32" t="str">
            <v>CRJ-200</v>
          </cell>
          <cell r="Q32">
            <v>50</v>
          </cell>
        </row>
        <row r="33">
          <cell r="D33" t="str">
            <v>Garden City</v>
          </cell>
          <cell r="E33">
            <v>5897640</v>
          </cell>
          <cell r="G33">
            <v>0.99</v>
          </cell>
          <cell r="H33">
            <v>5957212.1212121211</v>
          </cell>
          <cell r="I33" t="str">
            <v xml:space="preserve">American </v>
          </cell>
          <cell r="J33" t="str">
            <v>DOT-OST-1998-3503</v>
          </cell>
          <cell r="K33">
            <v>45505</v>
          </cell>
          <cell r="L33">
            <v>46234</v>
          </cell>
          <cell r="M33" t="str">
            <v>MG</v>
          </cell>
          <cell r="N33" t="str">
            <v>2024-7-9</v>
          </cell>
          <cell r="O33" t="str">
            <v>DFW</v>
          </cell>
          <cell r="P33" t="str">
            <v>ERJ-145</v>
          </cell>
          <cell r="Q33">
            <v>50</v>
          </cell>
        </row>
        <row r="34">
          <cell r="D34" t="str">
            <v>Salina</v>
          </cell>
          <cell r="E34">
            <v>6375463</v>
          </cell>
          <cell r="F34" t="str">
            <v>Rate increases every January</v>
          </cell>
          <cell r="G34">
            <v>0.97</v>
          </cell>
          <cell r="H34">
            <v>6572642.2680412373</v>
          </cell>
          <cell r="I34" t="str">
            <v>SkyWest</v>
          </cell>
          <cell r="J34" t="str">
            <v>DOT-OST-2002-11376</v>
          </cell>
          <cell r="K34">
            <v>45292</v>
          </cell>
          <cell r="L34">
            <v>46387</v>
          </cell>
          <cell r="M34" t="str">
            <v>MM</v>
          </cell>
          <cell r="N34" t="str">
            <v>2023-12-18</v>
          </cell>
          <cell r="O34" t="str">
            <v>DEN/ORD</v>
          </cell>
          <cell r="P34" t="str">
            <v>CRJ-200</v>
          </cell>
          <cell r="Q34">
            <v>50</v>
          </cell>
        </row>
        <row r="35">
          <cell r="D35" t="str">
            <v>Dodge City</v>
          </cell>
          <cell r="E35">
            <v>7361734</v>
          </cell>
          <cell r="F35" t="str">
            <v xml:space="preserve">Rate increases every May </v>
          </cell>
          <cell r="G35">
            <v>0.97</v>
          </cell>
          <cell r="H35">
            <v>7589416.4948453614</v>
          </cell>
          <cell r="I35" t="str">
            <v>SkyWest</v>
          </cell>
          <cell r="J35" t="str">
            <v>DOT-OST-1998-3502</v>
          </cell>
          <cell r="K35">
            <v>45413</v>
          </cell>
          <cell r="L35">
            <v>46507</v>
          </cell>
          <cell r="M35" t="str">
            <v>MG</v>
          </cell>
          <cell r="N35" t="str">
            <v>2025-5-4</v>
          </cell>
          <cell r="O35" t="str">
            <v>DEN</v>
          </cell>
          <cell r="P35" t="str">
            <v>CRJ-200</v>
          </cell>
          <cell r="Q35">
            <v>50</v>
          </cell>
        </row>
        <row r="36">
          <cell r="D36" t="str">
            <v>Hays</v>
          </cell>
          <cell r="E36">
            <v>6444571</v>
          </cell>
          <cell r="F36" t="str">
            <v xml:space="preserve">Rate increases every May </v>
          </cell>
          <cell r="G36">
            <v>0.97</v>
          </cell>
          <cell r="H36">
            <v>6643887.6288659796</v>
          </cell>
          <cell r="I36" t="str">
            <v>SkyWest</v>
          </cell>
          <cell r="J36" t="str">
            <v>DOT-OST-1998-3497</v>
          </cell>
          <cell r="K36">
            <v>45413</v>
          </cell>
          <cell r="L36">
            <v>46507</v>
          </cell>
          <cell r="M36" t="str">
            <v>MG</v>
          </cell>
          <cell r="N36" t="str">
            <v>2024-5-1</v>
          </cell>
          <cell r="O36" t="str">
            <v>DEN</v>
          </cell>
          <cell r="P36" t="str">
            <v>CRJ-200</v>
          </cell>
          <cell r="Q36">
            <v>50</v>
          </cell>
        </row>
        <row r="37">
          <cell r="D37" t="str">
            <v>Liberal</v>
          </cell>
          <cell r="E37">
            <v>6980762</v>
          </cell>
          <cell r="F37" t="str">
            <v xml:space="preserve">Rate increases every May </v>
          </cell>
          <cell r="G37">
            <v>0.97</v>
          </cell>
          <cell r="H37">
            <v>7196661.8556701029</v>
          </cell>
          <cell r="I37" t="str">
            <v>SkyWest</v>
          </cell>
          <cell r="J37" t="str">
            <v>DOT-OST-1998-3498</v>
          </cell>
          <cell r="K37">
            <v>45413</v>
          </cell>
          <cell r="L37">
            <v>46507</v>
          </cell>
          <cell r="M37" t="str">
            <v>MG</v>
          </cell>
          <cell r="N37" t="str">
            <v>2025-5-4</v>
          </cell>
          <cell r="O37" t="str">
            <v>DEN</v>
          </cell>
          <cell r="P37" t="str">
            <v>CRJ-200</v>
          </cell>
          <cell r="Q37">
            <v>50</v>
          </cell>
        </row>
        <row r="38">
          <cell r="D38" t="str">
            <v>Paducah</v>
          </cell>
          <cell r="E38">
            <v>6359523</v>
          </cell>
          <cell r="F38" t="str">
            <v>Order 2025-9-19</v>
          </cell>
          <cell r="G38">
            <v>0.99</v>
          </cell>
          <cell r="H38">
            <v>6423760.6060606064</v>
          </cell>
          <cell r="I38" t="str">
            <v>Contour</v>
          </cell>
          <cell r="J38" t="str">
            <v>DOT-OST-2009-0299</v>
          </cell>
          <cell r="K38">
            <v>44901</v>
          </cell>
          <cell r="L38">
            <v>45991</v>
          </cell>
          <cell r="M38" t="str">
            <v>SF</v>
          </cell>
          <cell r="N38" t="str">
            <v>2022-8-21</v>
          </cell>
          <cell r="O38" t="str">
            <v>CLT</v>
          </cell>
          <cell r="P38" t="str">
            <v>ERJ-135</v>
          </cell>
          <cell r="Q38">
            <v>30</v>
          </cell>
        </row>
        <row r="39">
          <cell r="D39" t="str">
            <v>Owensboro</v>
          </cell>
          <cell r="E39">
            <v>5831399</v>
          </cell>
          <cell r="F39" t="str">
            <v>Rate increases every August; Original 2023-4-8</v>
          </cell>
          <cell r="G39">
            <v>0.98</v>
          </cell>
          <cell r="H39">
            <v>5950407.1428571427</v>
          </cell>
          <cell r="I39" t="str">
            <v>Contour</v>
          </cell>
          <cell r="J39" t="str">
            <v>DOT-OST-2000-7855</v>
          </cell>
          <cell r="K39">
            <v>45139</v>
          </cell>
          <cell r="L39">
            <v>46234</v>
          </cell>
          <cell r="M39" t="str">
            <v>MM</v>
          </cell>
          <cell r="N39" t="str">
            <v>2023-5-19</v>
          </cell>
          <cell r="O39" t="str">
            <v>CLT/ORD</v>
          </cell>
          <cell r="P39" t="str">
            <v>ERJ-135</v>
          </cell>
          <cell r="Q39">
            <v>30</v>
          </cell>
        </row>
        <row r="40">
          <cell r="D40" t="str">
            <v>Presque Isle</v>
          </cell>
          <cell r="E40">
            <v>11235581</v>
          </cell>
          <cell r="F40" t="str">
            <v>Rate goes up Sep. 1, 2025</v>
          </cell>
          <cell r="G40">
            <v>0.99</v>
          </cell>
          <cell r="H40">
            <v>11349071.717171717</v>
          </cell>
          <cell r="I40" t="str">
            <v>JetBlue</v>
          </cell>
          <cell r="J40" t="str">
            <v>DOT-OST-2000-8012</v>
          </cell>
          <cell r="K40">
            <v>45536</v>
          </cell>
          <cell r="L40">
            <v>46265</v>
          </cell>
          <cell r="M40" t="str">
            <v>MM</v>
          </cell>
          <cell r="N40" t="str">
            <v>2024-6-3</v>
          </cell>
          <cell r="O40" t="str">
            <v>BOS</v>
          </cell>
          <cell r="P40" t="str">
            <v>E-190/A-220</v>
          </cell>
          <cell r="Q40" t="str">
            <v>100/140</v>
          </cell>
        </row>
        <row r="41">
          <cell r="D41" t="str">
            <v>Augusta</v>
          </cell>
          <cell r="E41">
            <v>3524459</v>
          </cell>
          <cell r="F41" t="str">
            <v>Rate increases every November</v>
          </cell>
          <cell r="G41">
            <v>0.97</v>
          </cell>
          <cell r="H41">
            <v>3633462.8865979384</v>
          </cell>
          <cell r="I41" t="str">
            <v>Cape Air</v>
          </cell>
          <cell r="J41" t="str">
            <v>DOT-OST-1997-2784</v>
          </cell>
          <cell r="K41">
            <v>44866</v>
          </cell>
          <cell r="L41">
            <v>46326</v>
          </cell>
          <cell r="M41" t="str">
            <v>MM</v>
          </cell>
          <cell r="N41" t="str">
            <v>2022-9-19</v>
          </cell>
          <cell r="O41" t="str">
            <v>BOS</v>
          </cell>
          <cell r="P41" t="str">
            <v>Tecnam P2012</v>
          </cell>
          <cell r="Q41">
            <v>9</v>
          </cell>
        </row>
        <row r="42">
          <cell r="D42" t="str">
            <v>Rockland</v>
          </cell>
          <cell r="E42">
            <v>3853175</v>
          </cell>
          <cell r="F42" t="str">
            <v>Rate increases every November</v>
          </cell>
          <cell r="G42">
            <v>0.97</v>
          </cell>
          <cell r="H42">
            <v>3972345.3608247424</v>
          </cell>
          <cell r="I42" t="str">
            <v>Cape Air</v>
          </cell>
          <cell r="J42" t="str">
            <v>DOT-OST-1997-2784</v>
          </cell>
          <cell r="K42">
            <v>44866</v>
          </cell>
          <cell r="L42">
            <v>46326</v>
          </cell>
          <cell r="M42" t="str">
            <v>MM</v>
          </cell>
          <cell r="N42" t="str">
            <v>2022-9-19</v>
          </cell>
          <cell r="O42" t="str">
            <v>BOS</v>
          </cell>
          <cell r="P42" t="str">
            <v>Tecnam P2012</v>
          </cell>
          <cell r="Q42">
            <v>9</v>
          </cell>
        </row>
        <row r="43">
          <cell r="D43" t="str">
            <v>Bar Harbor</v>
          </cell>
          <cell r="E43">
            <v>4396693</v>
          </cell>
          <cell r="F43" t="str">
            <v>Rate increases every October 15</v>
          </cell>
          <cell r="G43">
            <v>0.97</v>
          </cell>
          <cell r="H43">
            <v>4532673.1958762892</v>
          </cell>
          <cell r="I43" t="str">
            <v>Cape Air</v>
          </cell>
          <cell r="J43" t="str">
            <v>DOT-OST-2011-0185</v>
          </cell>
          <cell r="K43">
            <v>45580</v>
          </cell>
          <cell r="L43">
            <v>47040</v>
          </cell>
          <cell r="M43" t="str">
            <v>MM</v>
          </cell>
          <cell r="N43" t="str">
            <v>2024-9-6</v>
          </cell>
          <cell r="O43" t="str">
            <v>BOS</v>
          </cell>
          <cell r="P43" t="str">
            <v>C-402/Tecnam</v>
          </cell>
          <cell r="Q43">
            <v>9</v>
          </cell>
        </row>
        <row r="44">
          <cell r="D44" t="str">
            <v>Escanaba</v>
          </cell>
          <cell r="E44">
            <v>7244711</v>
          </cell>
          <cell r="F44" t="str">
            <v>Rate increases January 1, 2025</v>
          </cell>
          <cell r="G44">
            <v>0.98799999999999999</v>
          </cell>
          <cell r="H44">
            <v>7332703.4412955465</v>
          </cell>
          <cell r="I44" t="str">
            <v>SkyWest</v>
          </cell>
          <cell r="J44" t="str">
            <v>DOT-OST-2003-15128</v>
          </cell>
          <cell r="K44">
            <v>45292</v>
          </cell>
          <cell r="L44">
            <v>46022</v>
          </cell>
          <cell r="M44" t="str">
            <v>MM</v>
          </cell>
          <cell r="N44" t="str">
            <v>2023-11-4</v>
          </cell>
          <cell r="O44" t="str">
            <v>DTW/MSP</v>
          </cell>
          <cell r="P44" t="str">
            <v>CRJ550/700/900</v>
          </cell>
          <cell r="Q44" t="str">
            <v>50/65/76</v>
          </cell>
        </row>
        <row r="45">
          <cell r="D45" t="str">
            <v>Iron Mountain</v>
          </cell>
          <cell r="E45">
            <v>7563218</v>
          </cell>
          <cell r="F45" t="str">
            <v>Rate increases Feb. 1, 2025</v>
          </cell>
          <cell r="G45">
            <v>0.98799999999999999</v>
          </cell>
          <cell r="H45">
            <v>7655078.9473684216</v>
          </cell>
          <cell r="I45" t="str">
            <v>SkyWest</v>
          </cell>
          <cell r="J45" t="str">
            <v>DOT-OST-1999-5175</v>
          </cell>
          <cell r="K45">
            <v>45323</v>
          </cell>
          <cell r="L45">
            <v>46053</v>
          </cell>
          <cell r="M45" t="str">
            <v>MM</v>
          </cell>
          <cell r="N45" t="str">
            <v>2023-12-17</v>
          </cell>
          <cell r="O45" t="str">
            <v>DTW/MSP</v>
          </cell>
          <cell r="P45" t="str">
            <v>CRJ550/700/900</v>
          </cell>
          <cell r="Q45" t="str">
            <v>50/65/76</v>
          </cell>
        </row>
        <row r="46">
          <cell r="D46" t="str">
            <v>Sault Ste. Marie</v>
          </cell>
          <cell r="E46">
            <v>7181640</v>
          </cell>
          <cell r="F46" t="str">
            <v>Rate increases Feb. 1, 2025</v>
          </cell>
          <cell r="G46">
            <v>0.98799999999999999</v>
          </cell>
          <cell r="H46">
            <v>7268866.3967611333</v>
          </cell>
          <cell r="I46" t="str">
            <v>SkyWest</v>
          </cell>
          <cell r="J46" t="str">
            <v>DOT-OST-2009-0303</v>
          </cell>
          <cell r="K46">
            <v>45323</v>
          </cell>
          <cell r="L46">
            <v>46053</v>
          </cell>
          <cell r="M46" t="str">
            <v>MM</v>
          </cell>
          <cell r="N46" t="str">
            <v>2023-12-17</v>
          </cell>
          <cell r="O46" t="str">
            <v>DTW/MSP</v>
          </cell>
          <cell r="P46" t="str">
            <v>CRJ550/700/900</v>
          </cell>
          <cell r="Q46" t="str">
            <v>50/65/76</v>
          </cell>
        </row>
        <row r="47">
          <cell r="D47" t="str">
            <v>Alpena</v>
          </cell>
          <cell r="E47">
            <v>7222751</v>
          </cell>
          <cell r="F47" t="str">
            <v>Rate increases every Oct.</v>
          </cell>
          <cell r="G47">
            <v>0.97</v>
          </cell>
          <cell r="H47">
            <v>7446135.051546392</v>
          </cell>
          <cell r="I47" t="str">
            <v>SkyWest</v>
          </cell>
          <cell r="J47" t="str">
            <v>DOT-OST-2009-0300</v>
          </cell>
          <cell r="K47">
            <v>45566</v>
          </cell>
          <cell r="L47">
            <v>46660</v>
          </cell>
          <cell r="M47" t="str">
            <v>MM</v>
          </cell>
          <cell r="N47" t="str">
            <v>2024-5-14</v>
          </cell>
          <cell r="O47" t="str">
            <v>DTW</v>
          </cell>
          <cell r="P47" t="str">
            <v>CRJ550/700/900</v>
          </cell>
          <cell r="Q47" t="str">
            <v>50/65/76</v>
          </cell>
        </row>
        <row r="48">
          <cell r="D48" t="str">
            <v>Ironwood</v>
          </cell>
          <cell r="E48">
            <v>7709208</v>
          </cell>
          <cell r="F48" t="str">
            <v xml:space="preserve">Rate increases every Oct. </v>
          </cell>
          <cell r="G48">
            <v>0.98</v>
          </cell>
          <cell r="H48">
            <v>7866538.775510204</v>
          </cell>
          <cell r="I48" t="str">
            <v>Key Lime Air</v>
          </cell>
          <cell r="J48" t="str">
            <v>DOT-OST-1996-1266</v>
          </cell>
          <cell r="K48">
            <v>45200</v>
          </cell>
          <cell r="L48">
            <v>46660</v>
          </cell>
          <cell r="M48" t="str">
            <v>MG</v>
          </cell>
          <cell r="N48" t="str">
            <v>2023-6-18</v>
          </cell>
          <cell r="O48" t="str">
            <v>MSP/ORD</v>
          </cell>
          <cell r="P48" t="str">
            <v>D328 jet/ERJ-145</v>
          </cell>
          <cell r="Q48" t="str">
            <v>30-50</v>
          </cell>
        </row>
        <row r="49">
          <cell r="D49" t="str">
            <v>Manistee</v>
          </cell>
          <cell r="E49">
            <v>7191723</v>
          </cell>
          <cell r="F49" t="str">
            <v>Rate increases every October</v>
          </cell>
          <cell r="G49">
            <v>0.97</v>
          </cell>
          <cell r="H49">
            <v>7414147.4226804124</v>
          </cell>
          <cell r="I49" t="str">
            <v>AEAS/Contour**</v>
          </cell>
          <cell r="J49" t="str">
            <v>DOT-OST-1996-1711</v>
          </cell>
          <cell r="K49">
            <v>45566</v>
          </cell>
          <cell r="L49">
            <v>46660</v>
          </cell>
          <cell r="M49" t="str">
            <v>MR</v>
          </cell>
          <cell r="N49" t="str">
            <v>2024-9-10</v>
          </cell>
          <cell r="O49" t="str">
            <v>ORD</v>
          </cell>
          <cell r="P49" t="str">
            <v>CRJ-200 or ERJ</v>
          </cell>
          <cell r="Q49">
            <v>30</v>
          </cell>
        </row>
        <row r="50">
          <cell r="D50" t="str">
            <v>Hancock/Houghton</v>
          </cell>
          <cell r="E50">
            <v>6513688</v>
          </cell>
          <cell r="F50" t="str">
            <v>Rate increases each February</v>
          </cell>
          <cell r="G50">
            <v>0.97</v>
          </cell>
          <cell r="H50">
            <v>6715142.2680412373</v>
          </cell>
          <cell r="I50" t="str">
            <v>SkyWest</v>
          </cell>
          <cell r="J50" t="str">
            <v>DOT-OST-2009-0302</v>
          </cell>
          <cell r="K50">
            <v>45689</v>
          </cell>
          <cell r="L50">
            <v>46783</v>
          </cell>
          <cell r="M50" t="str">
            <v>SF</v>
          </cell>
          <cell r="N50" t="str">
            <v>2024-12-9</v>
          </cell>
          <cell r="O50" t="str">
            <v>ORD</v>
          </cell>
          <cell r="P50" t="str">
            <v>CRJ-200</v>
          </cell>
          <cell r="Q50">
            <v>50</v>
          </cell>
        </row>
        <row r="51">
          <cell r="D51" t="str">
            <v>Muskegon</v>
          </cell>
          <cell r="E51">
            <v>6805487</v>
          </cell>
          <cell r="F51" t="str">
            <v>Rate increases every November</v>
          </cell>
          <cell r="G51">
            <v>0.97</v>
          </cell>
          <cell r="H51">
            <v>7015965.9793814439</v>
          </cell>
          <cell r="I51" t="str">
            <v>Key Lime Air</v>
          </cell>
          <cell r="J51" t="str">
            <v>DOT-OST-2009-0301</v>
          </cell>
          <cell r="K51">
            <v>45597</v>
          </cell>
          <cell r="L51">
            <v>47057</v>
          </cell>
          <cell r="M51" t="str">
            <v>SF</v>
          </cell>
          <cell r="N51" t="str">
            <v>2024-9-17</v>
          </cell>
          <cell r="O51" t="str">
            <v>ORD</v>
          </cell>
          <cell r="P51" t="str">
            <v>Dornier 328/EMB145</v>
          </cell>
          <cell r="Q51">
            <v>0.6</v>
          </cell>
        </row>
        <row r="52">
          <cell r="D52" t="str">
            <v>Pellston</v>
          </cell>
          <cell r="E52">
            <v>4219848</v>
          </cell>
          <cell r="F52" t="str">
            <v>Subsidy-free June to September; Rate increases each February</v>
          </cell>
          <cell r="G52">
            <v>0.97</v>
          </cell>
          <cell r="H52">
            <v>4350358.7628865978</v>
          </cell>
          <cell r="I52" t="str">
            <v>SkyWest</v>
          </cell>
          <cell r="J52" t="str">
            <v>DOT-OST-2011-0133</v>
          </cell>
          <cell r="K52">
            <v>45689</v>
          </cell>
          <cell r="L52">
            <v>47149</v>
          </cell>
          <cell r="M52" t="str">
            <v>MM</v>
          </cell>
          <cell r="N52" t="str">
            <v>2024-12-7</v>
          </cell>
          <cell r="O52" t="str">
            <v>DTW</v>
          </cell>
          <cell r="P52" t="str">
            <v>CRJ-200</v>
          </cell>
          <cell r="Q52">
            <v>50</v>
          </cell>
        </row>
        <row r="53">
          <cell r="D53" t="str">
            <v>Brainerd</v>
          </cell>
          <cell r="E53">
            <v>7684354</v>
          </cell>
          <cell r="F53" t="str">
            <v>Rate increases Feb. 1, 2025</v>
          </cell>
          <cell r="G53">
            <v>0.98699999999999999</v>
          </cell>
          <cell r="H53">
            <v>7785566.3627152992</v>
          </cell>
          <cell r="I53" t="str">
            <v>SkyWest</v>
          </cell>
          <cell r="J53" t="str">
            <v>DOT-OST-2011-0135</v>
          </cell>
          <cell r="K53">
            <v>45323</v>
          </cell>
          <cell r="L53">
            <v>46053</v>
          </cell>
          <cell r="M53" t="str">
            <v>MM</v>
          </cell>
          <cell r="N53" t="str">
            <v>2023-12-17</v>
          </cell>
          <cell r="O53" t="str">
            <v>MSP</v>
          </cell>
          <cell r="P53" t="str">
            <v>CRJ550/700/900</v>
          </cell>
          <cell r="Q53" t="str">
            <v>50/65/76</v>
          </cell>
        </row>
        <row r="54">
          <cell r="D54" t="str">
            <v>International Falls</v>
          </cell>
          <cell r="E54">
            <v>6540044</v>
          </cell>
          <cell r="F54" t="str">
            <v>Rate increases Feb. 1, 2025</v>
          </cell>
          <cell r="G54">
            <v>0.98699999999999999</v>
          </cell>
          <cell r="H54">
            <v>6626184.397163121</v>
          </cell>
          <cell r="I54" t="str">
            <v>SkyWest</v>
          </cell>
          <cell r="J54" t="str">
            <v>DOT-OST-2009-0304</v>
          </cell>
          <cell r="K54">
            <v>45323</v>
          </cell>
          <cell r="L54">
            <v>46053</v>
          </cell>
          <cell r="M54" t="str">
            <v>MM</v>
          </cell>
          <cell r="N54" t="str">
            <v>2023-12-17</v>
          </cell>
          <cell r="O54" t="str">
            <v>MSP</v>
          </cell>
          <cell r="P54" t="str">
            <v>CRJ550/700/900</v>
          </cell>
          <cell r="Q54" t="str">
            <v>50/65/76</v>
          </cell>
        </row>
        <row r="55">
          <cell r="D55" t="str">
            <v>Hibbing</v>
          </cell>
          <cell r="E55">
            <v>7482063</v>
          </cell>
          <cell r="F55" t="str">
            <v>Rate increases every June</v>
          </cell>
          <cell r="G55">
            <v>0.97</v>
          </cell>
          <cell r="H55">
            <v>7713467.010309279</v>
          </cell>
          <cell r="I55" t="str">
            <v>SkyWest</v>
          </cell>
          <cell r="J55" t="str">
            <v>DOT-OST-2003-15796</v>
          </cell>
          <cell r="K55">
            <v>45444</v>
          </cell>
          <cell r="L55">
            <v>46538</v>
          </cell>
          <cell r="M55" t="str">
            <v>MM</v>
          </cell>
          <cell r="N55" t="str">
            <v>2024-5-13</v>
          </cell>
          <cell r="O55" t="str">
            <v>MSP</v>
          </cell>
          <cell r="P55" t="str">
            <v>CRJ550/700/900</v>
          </cell>
          <cell r="Q55" t="str">
            <v>50/65/76</v>
          </cell>
        </row>
        <row r="56">
          <cell r="D56" t="str">
            <v>Thief River Falls</v>
          </cell>
          <cell r="E56">
            <v>6339517</v>
          </cell>
          <cell r="F56" t="str">
            <v>Rate increases every June</v>
          </cell>
          <cell r="G56">
            <v>0.98</v>
          </cell>
          <cell r="H56">
            <v>6468894.8979591839</v>
          </cell>
          <cell r="I56" t="str">
            <v>Key Lime Air</v>
          </cell>
          <cell r="J56" t="str">
            <v>DOT-OST-2001-10642</v>
          </cell>
          <cell r="K56">
            <v>44713</v>
          </cell>
          <cell r="L56">
            <v>46538</v>
          </cell>
          <cell r="M56" t="str">
            <v>MG</v>
          </cell>
          <cell r="N56" t="str">
            <v>2022-2-21</v>
          </cell>
          <cell r="O56" t="str">
            <v>MSP</v>
          </cell>
          <cell r="P56" t="str">
            <v>D328 jet/ERJ-145</v>
          </cell>
          <cell r="Q56" t="str">
            <v>30-50</v>
          </cell>
        </row>
        <row r="57">
          <cell r="D57" t="str">
            <v>Bemidji</v>
          </cell>
          <cell r="E57">
            <v>5097827</v>
          </cell>
          <cell r="F57" t="str">
            <v>Rate increases each March</v>
          </cell>
          <cell r="G57">
            <v>0.97</v>
          </cell>
          <cell r="H57">
            <v>5255491.7525773197</v>
          </cell>
          <cell r="I57" t="str">
            <v>SkyWest</v>
          </cell>
          <cell r="J57" t="str">
            <v>DOT-OST-2011-0134</v>
          </cell>
          <cell r="K57">
            <v>45717</v>
          </cell>
          <cell r="L57">
            <v>47177</v>
          </cell>
          <cell r="M57" t="str">
            <v>MM</v>
          </cell>
          <cell r="N57" t="str">
            <v>2025-1-8</v>
          </cell>
          <cell r="O57" t="str">
            <v>MSP</v>
          </cell>
          <cell r="P57" t="str">
            <v>CRJ550/700/900</v>
          </cell>
          <cell r="Q57" t="str">
            <v>50/65/76</v>
          </cell>
        </row>
        <row r="58">
          <cell r="D58" t="str">
            <v>Cape Girardeau</v>
          </cell>
          <cell r="E58">
            <v>5927496</v>
          </cell>
          <cell r="F58" t="str">
            <v>Rate increases every Oct</v>
          </cell>
          <cell r="G58">
            <v>0.97</v>
          </cell>
          <cell r="H58">
            <v>6110820.6185567016</v>
          </cell>
          <cell r="I58" t="str">
            <v>Contour</v>
          </cell>
          <cell r="J58" t="str">
            <v>DOT-OST-1996-1559</v>
          </cell>
          <cell r="K58">
            <v>45931</v>
          </cell>
          <cell r="L58">
            <v>47391</v>
          </cell>
          <cell r="M58" t="str">
            <v>MM</v>
          </cell>
          <cell r="N58" t="str">
            <v>2025-9-21</v>
          </cell>
          <cell r="O58" t="str">
            <v>ORD/CLT</v>
          </cell>
          <cell r="P58" t="str">
            <v>ERJ-135</v>
          </cell>
          <cell r="Q58">
            <v>30</v>
          </cell>
        </row>
        <row r="59">
          <cell r="D59" t="str">
            <v>Fort Leonard Wood</v>
          </cell>
          <cell r="E59">
            <v>5727896</v>
          </cell>
          <cell r="F59" t="str">
            <v>Rate increases every October</v>
          </cell>
          <cell r="G59">
            <v>0.97</v>
          </cell>
          <cell r="H59">
            <v>5905047.4226804124</v>
          </cell>
          <cell r="I59" t="str">
            <v>Contour</v>
          </cell>
          <cell r="J59" t="str">
            <v>DOT-OST-1996-1167</v>
          </cell>
          <cell r="K59">
            <v>45931</v>
          </cell>
          <cell r="L59">
            <v>47391</v>
          </cell>
          <cell r="M59" t="str">
            <v>MM</v>
          </cell>
          <cell r="N59" t="str">
            <v>2025-8-4</v>
          </cell>
          <cell r="O59" t="str">
            <v>ORD/DFW</v>
          </cell>
          <cell r="P59" t="str">
            <v>ERJ-135</v>
          </cell>
          <cell r="Q59">
            <v>30</v>
          </cell>
        </row>
        <row r="60">
          <cell r="D60" t="str">
            <v>Kirksville</v>
          </cell>
          <cell r="E60">
            <v>5834057</v>
          </cell>
          <cell r="F60" t="str">
            <v>Rate increases every August</v>
          </cell>
          <cell r="G60">
            <v>0.98</v>
          </cell>
          <cell r="H60">
            <v>5953119.3877551025</v>
          </cell>
          <cell r="I60" t="str">
            <v>Contour</v>
          </cell>
          <cell r="J60" t="str">
            <v>DOT-OST-1997-2515</v>
          </cell>
          <cell r="K60">
            <v>45139</v>
          </cell>
          <cell r="L60">
            <v>46234</v>
          </cell>
          <cell r="M60" t="str">
            <v>MM</v>
          </cell>
          <cell r="N60" t="str">
            <v>2023-4-8</v>
          </cell>
          <cell r="O60" t="str">
            <v>ORD</v>
          </cell>
          <cell r="P60" t="str">
            <v>ERJ-135</v>
          </cell>
          <cell r="Q60">
            <v>30</v>
          </cell>
        </row>
        <row r="61">
          <cell r="D61" t="str">
            <v>Joplin</v>
          </cell>
          <cell r="E61">
            <v>5841528</v>
          </cell>
          <cell r="F61" t="str">
            <v xml:space="preserve">Rate increases each May </v>
          </cell>
          <cell r="G61">
            <v>0.97</v>
          </cell>
          <cell r="H61">
            <v>6022193.8144329898</v>
          </cell>
          <cell r="I61" t="str">
            <v>SkyWest</v>
          </cell>
          <cell r="J61" t="str">
            <v>DOT-OST-2006-23932</v>
          </cell>
          <cell r="K61">
            <v>45413</v>
          </cell>
          <cell r="L61">
            <v>46507</v>
          </cell>
          <cell r="M61" t="str">
            <v>MR</v>
          </cell>
          <cell r="N61" t="str">
            <v>2024-3-11</v>
          </cell>
          <cell r="O61" t="str">
            <v>DEN/ORD</v>
          </cell>
          <cell r="P61" t="str">
            <v>CRJ-200</v>
          </cell>
          <cell r="Q61">
            <v>50</v>
          </cell>
        </row>
        <row r="62">
          <cell r="D62" t="str">
            <v>Greenville</v>
          </cell>
          <cell r="E62">
            <v>6398108</v>
          </cell>
          <cell r="F62" t="str">
            <v>Rate increases every October</v>
          </cell>
          <cell r="G62">
            <v>0.97</v>
          </cell>
          <cell r="H62">
            <v>6595987.6288659796</v>
          </cell>
          <cell r="I62" t="str">
            <v>Key Lime Air</v>
          </cell>
          <cell r="J62" t="str">
            <v>DOT-OST-2008-0209</v>
          </cell>
          <cell r="K62">
            <v>45931</v>
          </cell>
          <cell r="L62">
            <v>46660</v>
          </cell>
          <cell r="M62" t="str">
            <v>MM</v>
          </cell>
          <cell r="N62" t="str">
            <v>2025-7-6</v>
          </cell>
          <cell r="O62" t="str">
            <v>ATL</v>
          </cell>
          <cell r="P62" t="str">
            <v>Dornier 328</v>
          </cell>
          <cell r="Q62">
            <v>30</v>
          </cell>
        </row>
        <row r="63">
          <cell r="D63" t="str">
            <v>Hattiesburg/Laurel</v>
          </cell>
          <cell r="E63">
            <v>6406361</v>
          </cell>
          <cell r="F63" t="str">
            <v>Rate increases every April</v>
          </cell>
          <cell r="G63">
            <v>0.97</v>
          </cell>
          <cell r="H63">
            <v>6604495.8762886599</v>
          </cell>
          <cell r="I63" t="str">
            <v>SkyWest</v>
          </cell>
          <cell r="J63" t="str">
            <v>DOT-OST-2001-10685</v>
          </cell>
          <cell r="K63">
            <v>45383</v>
          </cell>
          <cell r="L63">
            <v>46477</v>
          </cell>
          <cell r="M63" t="str">
            <v>MM</v>
          </cell>
          <cell r="N63" t="str">
            <v>2024-3-3</v>
          </cell>
          <cell r="O63" t="str">
            <v>IAH</v>
          </cell>
          <cell r="P63" t="str">
            <v>CRJ-200</v>
          </cell>
          <cell r="Q63">
            <v>50</v>
          </cell>
        </row>
        <row r="64">
          <cell r="D64" t="str">
            <v>Meridian</v>
          </cell>
          <cell r="E64">
            <v>5644610</v>
          </cell>
          <cell r="F64" t="str">
            <v>Rate increases every April</v>
          </cell>
          <cell r="G64">
            <v>0.97</v>
          </cell>
          <cell r="H64">
            <v>5819185.5670103095</v>
          </cell>
          <cell r="I64" t="str">
            <v>SkyWest</v>
          </cell>
          <cell r="J64" t="str">
            <v>DOT-OST-2008-0112</v>
          </cell>
          <cell r="K64">
            <v>45383</v>
          </cell>
          <cell r="L64">
            <v>46477</v>
          </cell>
          <cell r="M64" t="str">
            <v>MM</v>
          </cell>
          <cell r="N64" t="str">
            <v>2024-3-3</v>
          </cell>
          <cell r="O64" t="str">
            <v>IAH</v>
          </cell>
          <cell r="P64" t="str">
            <v>CRJ-200</v>
          </cell>
          <cell r="Q64">
            <v>50</v>
          </cell>
        </row>
        <row r="65">
          <cell r="D65" t="str">
            <v>Tupelo</v>
          </cell>
          <cell r="E65">
            <v>7270767</v>
          </cell>
          <cell r="F65" t="str">
            <v>Annual subsidy increases each Oct.</v>
          </cell>
          <cell r="G65">
            <v>1</v>
          </cell>
          <cell r="H65">
            <v>7270767</v>
          </cell>
          <cell r="I65" t="str">
            <v>AEAS/Contour**</v>
          </cell>
          <cell r="J65" t="str">
            <v>DOT-OST-2009-0305</v>
          </cell>
          <cell r="K65">
            <v>45566</v>
          </cell>
          <cell r="L65">
            <v>47026</v>
          </cell>
          <cell r="M65" t="str">
            <v>MM</v>
          </cell>
          <cell r="N65" t="str">
            <v>2024-8-16</v>
          </cell>
          <cell r="O65" t="str">
            <v>BNA/DFW</v>
          </cell>
          <cell r="P65" t="str">
            <v>ERJ-135</v>
          </cell>
          <cell r="Q65">
            <v>30</v>
          </cell>
        </row>
        <row r="66">
          <cell r="D66" t="str">
            <v>West Yellowstone</v>
          </cell>
          <cell r="E66">
            <v>3101601</v>
          </cell>
          <cell r="F66" t="str">
            <v>Variable RT shoulder/peak; rate increases each May</v>
          </cell>
          <cell r="G66">
            <v>0.97</v>
          </cell>
          <cell r="H66">
            <v>3318713</v>
          </cell>
          <cell r="I66" t="str">
            <v>SkyWest</v>
          </cell>
          <cell r="J66" t="str">
            <v>DOT-OST-2003-14626</v>
          </cell>
          <cell r="K66">
            <v>45418</v>
          </cell>
          <cell r="L66">
            <v>46310</v>
          </cell>
          <cell r="M66" t="str">
            <v>MG</v>
          </cell>
          <cell r="N66" t="str">
            <v>2024-2-19</v>
          </cell>
          <cell r="O66" t="str">
            <v>DEN/SLC</v>
          </cell>
          <cell r="P66" t="str">
            <v>CRJ2/550/700/900</v>
          </cell>
          <cell r="Q66" t="str">
            <v>50-76</v>
          </cell>
        </row>
        <row r="67">
          <cell r="D67" t="str">
            <v>Butte</v>
          </cell>
          <cell r="E67">
            <v>6354635</v>
          </cell>
          <cell r="F67" t="str">
            <v>Rate increases each January</v>
          </cell>
          <cell r="G67">
            <v>0.97</v>
          </cell>
          <cell r="H67">
            <v>6551170.1030927841</v>
          </cell>
          <cell r="I67" t="str">
            <v>SkyWest</v>
          </cell>
          <cell r="J67" t="str">
            <v>DOT-OST-2011-0136</v>
          </cell>
          <cell r="K67">
            <v>45658</v>
          </cell>
          <cell r="L67">
            <v>46752</v>
          </cell>
          <cell r="M67" t="str">
            <v>MG</v>
          </cell>
          <cell r="N67" t="str">
            <v>2024-10-10</v>
          </cell>
          <cell r="O67" t="str">
            <v>DEN/SLC</v>
          </cell>
          <cell r="P67" t="str">
            <v>CRJ-200/550</v>
          </cell>
          <cell r="Q67">
            <v>50</v>
          </cell>
        </row>
        <row r="68">
          <cell r="D68" t="str">
            <v>Glasgow</v>
          </cell>
          <cell r="E68">
            <v>2855974</v>
          </cell>
          <cell r="F68" t="str">
            <v>Rate increases every January</v>
          </cell>
          <cell r="G68">
            <v>0.92</v>
          </cell>
          <cell r="H68">
            <v>2719975</v>
          </cell>
          <cell r="I68" t="str">
            <v>Cape Air</v>
          </cell>
          <cell r="J68" t="str">
            <v>DOT-OST-1997-2605</v>
          </cell>
          <cell r="K68">
            <v>45292</v>
          </cell>
          <cell r="L68">
            <v>46752</v>
          </cell>
          <cell r="M68" t="str">
            <v>MG</v>
          </cell>
          <cell r="N68" t="str">
            <v>2023-8-13</v>
          </cell>
          <cell r="O68" t="str">
            <v>BIL</v>
          </cell>
          <cell r="P68" t="str">
            <v>C402/C208/P2012</v>
          </cell>
          <cell r="Q68">
            <v>9</v>
          </cell>
        </row>
        <row r="69">
          <cell r="D69" t="str">
            <v>Glendive</v>
          </cell>
          <cell r="E69">
            <v>3017955</v>
          </cell>
          <cell r="F69" t="str">
            <v>Rate increases every January</v>
          </cell>
          <cell r="G69">
            <v>0.92</v>
          </cell>
          <cell r="H69">
            <v>2874243</v>
          </cell>
          <cell r="I69" t="str">
            <v>Cape Air</v>
          </cell>
          <cell r="J69" t="str">
            <v>DOT-OST-1997-2605</v>
          </cell>
          <cell r="K69">
            <v>45292</v>
          </cell>
          <cell r="L69">
            <v>46752</v>
          </cell>
          <cell r="M69" t="str">
            <v>MG</v>
          </cell>
          <cell r="N69" t="str">
            <v>2023-8-13</v>
          </cell>
          <cell r="O69" t="str">
            <v>BIL</v>
          </cell>
          <cell r="P69" t="str">
            <v>C402/C208/P2012</v>
          </cell>
          <cell r="Q69">
            <v>9</v>
          </cell>
        </row>
        <row r="70">
          <cell r="D70" t="str">
            <v>Havre</v>
          </cell>
          <cell r="E70">
            <v>2991468</v>
          </cell>
          <cell r="F70" t="str">
            <v>Rate increases every January</v>
          </cell>
          <cell r="G70">
            <v>0.92</v>
          </cell>
          <cell r="H70">
            <v>2849018</v>
          </cell>
          <cell r="I70" t="str">
            <v>Cape Air</v>
          </cell>
          <cell r="J70" t="str">
            <v>DOT-OST-1997-2605</v>
          </cell>
          <cell r="K70">
            <v>45292</v>
          </cell>
          <cell r="L70">
            <v>46752</v>
          </cell>
          <cell r="M70" t="str">
            <v>MG</v>
          </cell>
          <cell r="N70" t="str">
            <v>2023-8-13</v>
          </cell>
          <cell r="O70" t="str">
            <v>BIL</v>
          </cell>
          <cell r="P70" t="str">
            <v>C402/C208/P2012</v>
          </cell>
          <cell r="Q70">
            <v>9</v>
          </cell>
        </row>
        <row r="71">
          <cell r="D71" t="str">
            <v>Sidney</v>
          </cell>
          <cell r="E71">
            <v>6302436</v>
          </cell>
          <cell r="F71" t="str">
            <v>Rate increases every January</v>
          </cell>
          <cell r="G71">
            <v>0.92</v>
          </cell>
          <cell r="H71">
            <v>6002320</v>
          </cell>
          <cell r="I71" t="str">
            <v>Cape Air</v>
          </cell>
          <cell r="J71" t="str">
            <v>DOT-OST-1997-2605</v>
          </cell>
          <cell r="K71">
            <v>45292</v>
          </cell>
          <cell r="L71">
            <v>46752</v>
          </cell>
          <cell r="M71" t="str">
            <v>MG</v>
          </cell>
          <cell r="N71" t="str">
            <v>2023-8-13</v>
          </cell>
          <cell r="O71" t="str">
            <v>BIL</v>
          </cell>
          <cell r="P71" t="str">
            <v>C402/C208/P2012</v>
          </cell>
          <cell r="Q71">
            <v>9</v>
          </cell>
        </row>
        <row r="72">
          <cell r="D72" t="str">
            <v>Wolf Point</v>
          </cell>
          <cell r="E72">
            <v>3048100</v>
          </cell>
          <cell r="F72" t="str">
            <v>Rate increases every January</v>
          </cell>
          <cell r="G72">
            <v>0.92</v>
          </cell>
          <cell r="H72">
            <v>2902953</v>
          </cell>
          <cell r="I72" t="str">
            <v>Cape Air</v>
          </cell>
          <cell r="J72" t="str">
            <v>DOT-OST-1997-2605</v>
          </cell>
          <cell r="K72">
            <v>45292</v>
          </cell>
          <cell r="L72">
            <v>46752</v>
          </cell>
          <cell r="M72" t="str">
            <v>MG</v>
          </cell>
          <cell r="N72" t="str">
            <v>2023-8-13</v>
          </cell>
          <cell r="O72" t="str">
            <v>BIL</v>
          </cell>
          <cell r="P72" t="str">
            <v>C402/C208/P2012</v>
          </cell>
          <cell r="Q72">
            <v>9</v>
          </cell>
        </row>
        <row r="73">
          <cell r="D73" t="str">
            <v>Devils Lake</v>
          </cell>
          <cell r="E73">
            <v>8291485</v>
          </cell>
          <cell r="F73" t="str">
            <v>Rate increases every July</v>
          </cell>
          <cell r="G73">
            <v>0.97</v>
          </cell>
          <cell r="H73">
            <v>8547922.6804123707</v>
          </cell>
          <cell r="I73" t="str">
            <v>SkyWest</v>
          </cell>
          <cell r="J73" t="str">
            <v>DOT-OST-1997-2785</v>
          </cell>
          <cell r="K73">
            <v>45474</v>
          </cell>
          <cell r="L73">
            <v>46568</v>
          </cell>
          <cell r="M73" t="str">
            <v>SF</v>
          </cell>
          <cell r="N73" t="str">
            <v>2024-6-19</v>
          </cell>
          <cell r="O73" t="str">
            <v>DEN</v>
          </cell>
          <cell r="P73" t="str">
            <v>CRJ-200</v>
          </cell>
          <cell r="Q73">
            <v>50</v>
          </cell>
        </row>
        <row r="74">
          <cell r="D74" t="str">
            <v>Jamestown (ND)</v>
          </cell>
          <cell r="E74">
            <v>7964830</v>
          </cell>
          <cell r="F74" t="str">
            <v>Rate increases every July</v>
          </cell>
          <cell r="G74">
            <v>0.97</v>
          </cell>
          <cell r="H74">
            <v>8211164.9484536089</v>
          </cell>
          <cell r="I74" t="str">
            <v>SkyWest</v>
          </cell>
          <cell r="J74" t="str">
            <v>DOT-OST-1997-2785</v>
          </cell>
          <cell r="K74">
            <v>45474</v>
          </cell>
          <cell r="L74">
            <v>46568</v>
          </cell>
          <cell r="M74" t="str">
            <v>SF</v>
          </cell>
          <cell r="N74" t="str">
            <v>2024-6-19</v>
          </cell>
          <cell r="O74" t="str">
            <v>DEN</v>
          </cell>
          <cell r="P74" t="str">
            <v>CRJ-200</v>
          </cell>
          <cell r="Q74">
            <v>50</v>
          </cell>
        </row>
        <row r="75">
          <cell r="D75" t="str">
            <v>Dickinson</v>
          </cell>
          <cell r="E75">
            <v>5833626</v>
          </cell>
          <cell r="F75" t="str">
            <v>Rate increases every Oct.</v>
          </cell>
          <cell r="G75">
            <v>0.98</v>
          </cell>
          <cell r="H75">
            <v>5952679.5918367347</v>
          </cell>
          <cell r="I75" t="str">
            <v>SkyWest</v>
          </cell>
          <cell r="J75" t="str">
            <v>DOT-OST-1995-697</v>
          </cell>
          <cell r="K75">
            <v>45566</v>
          </cell>
          <cell r="L75">
            <v>46660</v>
          </cell>
          <cell r="M75" t="str">
            <v>MG</v>
          </cell>
          <cell r="N75" t="str">
            <v>2024-8-13</v>
          </cell>
          <cell r="O75" t="str">
            <v>DEN</v>
          </cell>
          <cell r="P75" t="str">
            <v>CRJ-200</v>
          </cell>
          <cell r="Q75">
            <v>50</v>
          </cell>
        </row>
        <row r="76">
          <cell r="D76" t="str">
            <v>North Platte</v>
          </cell>
          <cell r="E76">
            <v>5477828</v>
          </cell>
          <cell r="F76" t="str">
            <v>Rate increases every January</v>
          </cell>
          <cell r="G76">
            <v>0.97</v>
          </cell>
          <cell r="H76">
            <v>5647245.3608247424</v>
          </cell>
          <cell r="I76" t="str">
            <v>SkyWest</v>
          </cell>
          <cell r="J76" t="str">
            <v>DOT-OST-1999-5173</v>
          </cell>
          <cell r="K76">
            <v>45292</v>
          </cell>
          <cell r="L76">
            <v>46387</v>
          </cell>
          <cell r="M76" t="str">
            <v>MM</v>
          </cell>
          <cell r="N76" t="str">
            <v>2023-12-18</v>
          </cell>
          <cell r="O76" t="str">
            <v>DEN</v>
          </cell>
          <cell r="P76" t="str">
            <v>CRJ-200</v>
          </cell>
          <cell r="Q76">
            <v>50</v>
          </cell>
        </row>
        <row r="77">
          <cell r="D77" t="str">
            <v>Scottsbluff</v>
          </cell>
          <cell r="E77">
            <v>5063485</v>
          </cell>
          <cell r="F77" t="str">
            <v>Rate increases every January</v>
          </cell>
          <cell r="G77">
            <v>0.97</v>
          </cell>
          <cell r="H77">
            <v>5220087.6288659796</v>
          </cell>
          <cell r="I77" t="str">
            <v>SkyWest</v>
          </cell>
          <cell r="J77" t="str">
            <v>DOT-OST-2003-14535</v>
          </cell>
          <cell r="K77">
            <v>45292</v>
          </cell>
          <cell r="L77">
            <v>46387</v>
          </cell>
          <cell r="M77" t="str">
            <v>MM</v>
          </cell>
          <cell r="N77" t="str">
            <v>2023-12-18</v>
          </cell>
          <cell r="O77" t="str">
            <v>DEN</v>
          </cell>
          <cell r="P77" t="str">
            <v>CRJ-200</v>
          </cell>
          <cell r="Q77">
            <v>50</v>
          </cell>
        </row>
        <row r="78">
          <cell r="D78" t="str">
            <v>Grand Island</v>
          </cell>
          <cell r="E78">
            <v>4997598</v>
          </cell>
          <cell r="F78" t="str">
            <v>Rate increaese July 1</v>
          </cell>
          <cell r="G78">
            <v>0.99</v>
          </cell>
          <cell r="H78">
            <v>5048078.7878787881</v>
          </cell>
          <cell r="I78" t="str">
            <v>SkyWest</v>
          </cell>
          <cell r="J78" t="str">
            <v>DOT-OST-2002-13983</v>
          </cell>
          <cell r="K78">
            <v>45839</v>
          </cell>
          <cell r="L78">
            <v>46568</v>
          </cell>
          <cell r="M78" t="str">
            <v>MR</v>
          </cell>
          <cell r="N78" t="str">
            <v>2025-3-14</v>
          </cell>
          <cell r="O78" t="str">
            <v>DFW</v>
          </cell>
          <cell r="P78" t="str">
            <v>CRJ-700/900</v>
          </cell>
          <cell r="Q78" t="str">
            <v>65/76</v>
          </cell>
        </row>
        <row r="79">
          <cell r="D79" t="str">
            <v>Kearney</v>
          </cell>
          <cell r="E79">
            <v>5894232</v>
          </cell>
          <cell r="F79" t="str">
            <v>Rate increases each Nov</v>
          </cell>
          <cell r="G79">
            <v>0.97</v>
          </cell>
          <cell r="H79">
            <v>6076527.8350515468</v>
          </cell>
          <cell r="I79" t="str">
            <v>SkyWest</v>
          </cell>
          <cell r="J79" t="str">
            <v>DOT-OST-1996-1715</v>
          </cell>
          <cell r="K79">
            <v>45597</v>
          </cell>
          <cell r="L79">
            <v>46691</v>
          </cell>
          <cell r="M79" t="str">
            <v>MM</v>
          </cell>
          <cell r="N79" t="str">
            <v>2024-8-7</v>
          </cell>
          <cell r="O79" t="str">
            <v>DEN</v>
          </cell>
          <cell r="P79" t="str">
            <v>CRJ-200</v>
          </cell>
          <cell r="Q79">
            <v>50</v>
          </cell>
        </row>
        <row r="80">
          <cell r="D80" t="str">
            <v>McCook</v>
          </cell>
          <cell r="E80">
            <v>3816780</v>
          </cell>
          <cell r="F80" t="str">
            <v>Rate increases every June</v>
          </cell>
          <cell r="G80">
            <v>0.97</v>
          </cell>
          <cell r="H80">
            <v>3934824.7422680412</v>
          </cell>
          <cell r="I80" t="str">
            <v>Key Lime Air</v>
          </cell>
          <cell r="J80" t="str">
            <v>DOT-OST-1997-3005</v>
          </cell>
          <cell r="K80">
            <v>45444</v>
          </cell>
          <cell r="L80">
            <v>46904</v>
          </cell>
          <cell r="M80" t="str">
            <v>SF</v>
          </cell>
          <cell r="N80" t="str">
            <v>2024-6-6</v>
          </cell>
          <cell r="O80" t="str">
            <v>DEN</v>
          </cell>
          <cell r="P80" t="str">
            <v>Metro 23</v>
          </cell>
          <cell r="Q80">
            <v>9</v>
          </cell>
        </row>
        <row r="81">
          <cell r="D81" t="str">
            <v>Alliance</v>
          </cell>
          <cell r="E81">
            <v>4179971</v>
          </cell>
          <cell r="F81" t="str">
            <v>Rate increases each September</v>
          </cell>
          <cell r="G81">
            <v>0.98</v>
          </cell>
          <cell r="H81">
            <v>4265276.5306122452</v>
          </cell>
          <cell r="I81" t="str">
            <v>Key Lime Air</v>
          </cell>
          <cell r="J81" t="str">
            <v>DOT-OST-2000-8322</v>
          </cell>
          <cell r="K81">
            <v>45901</v>
          </cell>
          <cell r="L81">
            <v>47361</v>
          </cell>
          <cell r="M81" t="str">
            <v>MR</v>
          </cell>
          <cell r="N81" t="str">
            <v>2025-8-16</v>
          </cell>
          <cell r="O81" t="str">
            <v>DEN</v>
          </cell>
          <cell r="P81" t="str">
            <v>Metro 23</v>
          </cell>
          <cell r="Q81">
            <v>9</v>
          </cell>
        </row>
        <row r="82">
          <cell r="D82" t="str">
            <v>Chadron</v>
          </cell>
          <cell r="E82">
            <v>4185771</v>
          </cell>
          <cell r="F82" t="str">
            <v>Rate increases each September</v>
          </cell>
          <cell r="G82">
            <v>0.98</v>
          </cell>
          <cell r="H82">
            <v>4271194.8979591839</v>
          </cell>
          <cell r="I82" t="str">
            <v>Key Lime Air</v>
          </cell>
          <cell r="J82" t="str">
            <v>DOT-OST-2000-8322</v>
          </cell>
          <cell r="K82">
            <v>45901</v>
          </cell>
          <cell r="L82">
            <v>47361</v>
          </cell>
          <cell r="M82" t="str">
            <v>MR</v>
          </cell>
          <cell r="N82" t="str">
            <v>2025-7-7</v>
          </cell>
          <cell r="O82" t="str">
            <v>DEN</v>
          </cell>
          <cell r="P82" t="str">
            <v>Metro 23</v>
          </cell>
          <cell r="Q82">
            <v>9</v>
          </cell>
        </row>
        <row r="83">
          <cell r="D83" t="str">
            <v>Lebanon</v>
          </cell>
          <cell r="E83">
            <v>6096449</v>
          </cell>
          <cell r="F83" t="str">
            <v>Rate increases every December</v>
          </cell>
          <cell r="G83">
            <v>0.97</v>
          </cell>
          <cell r="H83">
            <v>6284998.969072165</v>
          </cell>
          <cell r="I83" t="str">
            <v>Cape Air</v>
          </cell>
          <cell r="J83" t="str">
            <v>DOT-OST-2003-14822</v>
          </cell>
          <cell r="K83">
            <v>44896</v>
          </cell>
          <cell r="L83">
            <v>46356</v>
          </cell>
          <cell r="M83" t="str">
            <v>MM</v>
          </cell>
          <cell r="N83" t="str">
            <v>2022-11-31</v>
          </cell>
          <cell r="O83" t="str">
            <v>BOS/HPN</v>
          </cell>
          <cell r="P83" t="str">
            <v>Tecnam P2012</v>
          </cell>
          <cell r="Q83">
            <v>9</v>
          </cell>
        </row>
        <row r="84">
          <cell r="D84" t="str">
            <v>Carlsbad</v>
          </cell>
          <cell r="E84">
            <v>5517570</v>
          </cell>
          <cell r="F84" t="str">
            <v>Rate increases Nov 1, 2024</v>
          </cell>
          <cell r="G84">
            <v>0.98</v>
          </cell>
          <cell r="H84">
            <v>5630173.4693877548</v>
          </cell>
          <cell r="I84" t="str">
            <v>Advanced Air</v>
          </cell>
          <cell r="J84" t="str">
            <v>DOT-OST-2002-12802</v>
          </cell>
          <cell r="K84">
            <v>45235</v>
          </cell>
          <cell r="L84">
            <v>45961</v>
          </cell>
          <cell r="M84" t="str">
            <v>MR</v>
          </cell>
          <cell r="N84" t="str">
            <v>2023-7-12</v>
          </cell>
          <cell r="O84" t="str">
            <v>ABQ/PHX</v>
          </cell>
          <cell r="P84" t="str">
            <v>King Air 350</v>
          </cell>
          <cell r="Q84">
            <v>8</v>
          </cell>
        </row>
        <row r="85">
          <cell r="D85" t="str">
            <v>Clovis</v>
          </cell>
          <cell r="E85">
            <v>4804921</v>
          </cell>
          <cell r="G85">
            <v>0.98</v>
          </cell>
          <cell r="H85">
            <v>4902980.6122448985</v>
          </cell>
          <cell r="I85" t="str">
            <v>Key Lime Air</v>
          </cell>
          <cell r="J85" t="str">
            <v>DOT-OST-1996-1902</v>
          </cell>
          <cell r="K85">
            <v>44682</v>
          </cell>
          <cell r="L85">
            <v>46142</v>
          </cell>
          <cell r="M85" t="str">
            <v>SF</v>
          </cell>
          <cell r="N85" t="str">
            <v>2022-2-18</v>
          </cell>
          <cell r="O85" t="str">
            <v>DFW/DEN</v>
          </cell>
          <cell r="P85" t="str">
            <v>D328 jet/ERJ-145</v>
          </cell>
          <cell r="Q85" t="str">
            <v>30-50</v>
          </cell>
        </row>
        <row r="86">
          <cell r="D86" t="str">
            <v>Silver City</v>
          </cell>
          <cell r="E86">
            <v>4975646</v>
          </cell>
          <cell r="F86" t="str">
            <v>Rate increases each February</v>
          </cell>
          <cell r="G86">
            <v>0.98</v>
          </cell>
          <cell r="H86">
            <v>6996030</v>
          </cell>
          <cell r="I86" t="str">
            <v>Advanced Air</v>
          </cell>
          <cell r="J86" t="str">
            <v>DOT-OST-1996-1903</v>
          </cell>
          <cell r="K86">
            <v>45689</v>
          </cell>
          <cell r="L86">
            <v>47149</v>
          </cell>
          <cell r="M86" t="str">
            <v>SF</v>
          </cell>
          <cell r="N86" t="str">
            <v>2025-3-1</v>
          </cell>
          <cell r="O86" t="str">
            <v>ABQ/PHX</v>
          </cell>
          <cell r="P86" t="str">
            <v>King Air</v>
          </cell>
          <cell r="Q86">
            <v>9</v>
          </cell>
        </row>
        <row r="87">
          <cell r="D87" t="str">
            <v>Watertown (NY)</v>
          </cell>
          <cell r="E87">
            <v>7298978</v>
          </cell>
          <cell r="F87" t="str">
            <v>Order 2025-9-22</v>
          </cell>
          <cell r="G87">
            <v>0.995</v>
          </cell>
          <cell r="H87">
            <v>7335656.281407035</v>
          </cell>
          <cell r="I87" t="str">
            <v xml:space="preserve">American  </v>
          </cell>
          <cell r="J87" t="str">
            <v>DOT-OST-2013-0188</v>
          </cell>
          <cell r="K87">
            <v>45323</v>
          </cell>
          <cell r="L87">
            <v>46053</v>
          </cell>
          <cell r="M87" t="str">
            <v>MM</v>
          </cell>
          <cell r="N87" t="str">
            <v>2025-9-22</v>
          </cell>
          <cell r="O87" t="str">
            <v>PHL</v>
          </cell>
          <cell r="P87" t="str">
            <v>ERJ-145</v>
          </cell>
          <cell r="Q87">
            <v>50</v>
          </cell>
        </row>
        <row r="88">
          <cell r="D88" t="str">
            <v>Saranac Lake</v>
          </cell>
          <cell r="E88">
            <v>2794783</v>
          </cell>
          <cell r="F88" t="str">
            <v>Rate increases every Mar. 1</v>
          </cell>
          <cell r="G88">
            <v>0.97</v>
          </cell>
          <cell r="H88">
            <v>2881219.5876288661</v>
          </cell>
          <cell r="I88" t="str">
            <v>Cape Air</v>
          </cell>
          <cell r="J88" t="str">
            <v xml:space="preserve">DOT-OST-2000-8025 </v>
          </cell>
          <cell r="K88">
            <v>44621</v>
          </cell>
          <cell r="L88">
            <v>46081</v>
          </cell>
          <cell r="M88" t="str">
            <v>MM</v>
          </cell>
          <cell r="N88" t="str">
            <v>2022-1-9</v>
          </cell>
          <cell r="O88" t="str">
            <v>BOS/JFK</v>
          </cell>
          <cell r="P88" t="str">
            <v>Tecnam P2012</v>
          </cell>
          <cell r="Q88">
            <v>9</v>
          </cell>
        </row>
        <row r="89">
          <cell r="D89" t="str">
            <v>Ogdensburg</v>
          </cell>
          <cell r="E89">
            <v>8860318</v>
          </cell>
          <cell r="F89" t="str">
            <v>Rate increases Oct. 1, 2025; ASP 2025-6-13</v>
          </cell>
          <cell r="G89">
            <v>0.99</v>
          </cell>
          <cell r="H89">
            <v>8949816.1616161615</v>
          </cell>
          <cell r="I89" t="str">
            <v>Breeze</v>
          </cell>
          <cell r="J89" t="str">
            <v>DOT-OST-1997-2842</v>
          </cell>
          <cell r="K89">
            <v>45566</v>
          </cell>
          <cell r="L89">
            <v>46295</v>
          </cell>
          <cell r="M89" t="str">
            <v>MM</v>
          </cell>
          <cell r="N89" t="str">
            <v>2024-9-12</v>
          </cell>
          <cell r="O89" t="str">
            <v>IAD/RDU</v>
          </cell>
          <cell r="P89" t="str">
            <v>Airbus A220</v>
          </cell>
          <cell r="Q89">
            <v>137</v>
          </cell>
        </row>
        <row r="90">
          <cell r="D90" t="str">
            <v>Plattsburgh</v>
          </cell>
          <cell r="E90">
            <v>7188165</v>
          </cell>
          <cell r="F90" t="str">
            <v>Annual subsidy increases each Oct.</v>
          </cell>
          <cell r="G90">
            <v>1</v>
          </cell>
          <cell r="H90">
            <v>7188165</v>
          </cell>
          <cell r="I90" t="str">
            <v>AEAS/Contour**</v>
          </cell>
          <cell r="J90" t="str">
            <v>DOT-OST-2003-14783</v>
          </cell>
          <cell r="K90">
            <v>45566</v>
          </cell>
          <cell r="L90">
            <v>46660</v>
          </cell>
          <cell r="M90" t="str">
            <v>MM</v>
          </cell>
          <cell r="N90" t="str">
            <v>2024-8-21</v>
          </cell>
          <cell r="O90" t="str">
            <v>PHL</v>
          </cell>
          <cell r="P90" t="str">
            <v>ERJ-135</v>
          </cell>
          <cell r="Q90">
            <v>30</v>
          </cell>
        </row>
        <row r="91">
          <cell r="D91" t="str">
            <v>Massena</v>
          </cell>
          <cell r="E91">
            <v>5756644</v>
          </cell>
          <cell r="F91" t="str">
            <v>Rate increases each Apr. 1</v>
          </cell>
          <cell r="G91">
            <v>1</v>
          </cell>
          <cell r="H91">
            <v>5756644</v>
          </cell>
          <cell r="I91" t="str">
            <v>Boutique Air</v>
          </cell>
          <cell r="J91" t="str">
            <v>DOT-OST-2012-0163</v>
          </cell>
          <cell r="K91">
            <v>45748</v>
          </cell>
          <cell r="L91">
            <v>46843</v>
          </cell>
          <cell r="M91" t="str">
            <v>MM</v>
          </cell>
          <cell r="N91" t="str">
            <v>2025-3-23</v>
          </cell>
          <cell r="O91" t="str">
            <v>BOS</v>
          </cell>
          <cell r="P91" t="str">
            <v>PC-12</v>
          </cell>
          <cell r="Q91">
            <v>9</v>
          </cell>
        </row>
        <row r="92">
          <cell r="D92" t="str">
            <v>Pendleton</v>
          </cell>
          <cell r="E92">
            <v>4488877</v>
          </cell>
          <cell r="F92" t="str">
            <v>Rate increases Jun 1, 2025</v>
          </cell>
          <cell r="G92">
            <v>0.98</v>
          </cell>
          <cell r="H92">
            <v>4580486.7346938774</v>
          </cell>
          <cell r="I92" t="str">
            <v>Boutique Air</v>
          </cell>
          <cell r="J92" t="str">
            <v>DOT-OST-2004-19934</v>
          </cell>
          <cell r="K92">
            <v>45444</v>
          </cell>
          <cell r="L92">
            <v>46173</v>
          </cell>
          <cell r="M92" t="str">
            <v>MR</v>
          </cell>
          <cell r="N92" t="str">
            <v>2024-5-2</v>
          </cell>
          <cell r="O92" t="str">
            <v>PDX</v>
          </cell>
          <cell r="P92" t="str">
            <v>PC-12</v>
          </cell>
          <cell r="Q92">
            <v>8</v>
          </cell>
        </row>
        <row r="93">
          <cell r="D93" t="str">
            <v>Johnstown</v>
          </cell>
          <cell r="E93">
            <v>7369104</v>
          </cell>
          <cell r="F93" t="str">
            <v>Order 2025-8-5</v>
          </cell>
          <cell r="G93">
            <v>0.97</v>
          </cell>
          <cell r="H93">
            <v>7597014.4329896914</v>
          </cell>
          <cell r="I93" t="str">
            <v>SkyWest</v>
          </cell>
          <cell r="J93" t="str">
            <v>DOT-OST-2002-11451</v>
          </cell>
          <cell r="K93">
            <v>45231</v>
          </cell>
          <cell r="L93">
            <v>45961</v>
          </cell>
          <cell r="M93" t="str">
            <v>MM</v>
          </cell>
          <cell r="N93" t="str">
            <v>2023-11-2</v>
          </cell>
          <cell r="O93" t="str">
            <v>IAD/ORD</v>
          </cell>
          <cell r="P93" t="str">
            <v>CRJ-200</v>
          </cell>
          <cell r="Q93">
            <v>50</v>
          </cell>
        </row>
        <row r="94">
          <cell r="D94" t="str">
            <v>Lancaster</v>
          </cell>
          <cell r="E94">
            <v>3025976</v>
          </cell>
          <cell r="F94" t="str">
            <v>Rate increases every January</v>
          </cell>
          <cell r="G94">
            <v>0.98499999999999999</v>
          </cell>
          <cell r="H94">
            <v>3072056.8527918784</v>
          </cell>
          <cell r="I94" t="str">
            <v>Southern</v>
          </cell>
          <cell r="J94" t="str">
            <v>DOT-OST-2002-11450</v>
          </cell>
          <cell r="K94">
            <v>44562</v>
          </cell>
          <cell r="L94">
            <v>46022</v>
          </cell>
          <cell r="M94" t="str">
            <v>VP</v>
          </cell>
          <cell r="N94" t="str">
            <v>2021-10-13</v>
          </cell>
          <cell r="O94" t="str">
            <v>IAD/PIT</v>
          </cell>
          <cell r="P94" t="str">
            <v>Caravan</v>
          </cell>
          <cell r="Q94">
            <v>9</v>
          </cell>
        </row>
        <row r="95">
          <cell r="D95" t="str">
            <v>Bradford</v>
          </cell>
          <cell r="E95">
            <v>3034334</v>
          </cell>
          <cell r="F95" t="str">
            <v>Rate increases every November</v>
          </cell>
          <cell r="G95">
            <v>0.98499999999999999</v>
          </cell>
          <cell r="H95">
            <v>3080542.1319796955</v>
          </cell>
          <cell r="I95" t="str">
            <v>Southern</v>
          </cell>
          <cell r="J95" t="str">
            <v>DOT-OST-2003-14528</v>
          </cell>
          <cell r="K95">
            <v>44866</v>
          </cell>
          <cell r="L95">
            <v>46326</v>
          </cell>
          <cell r="M95" t="str">
            <v>MG</v>
          </cell>
          <cell r="N95" t="str">
            <v>2022-9-18</v>
          </cell>
          <cell r="O95" t="str">
            <v>IAD/PIT</v>
          </cell>
          <cell r="P95" t="str">
            <v>Caravan</v>
          </cell>
          <cell r="Q95">
            <v>9</v>
          </cell>
        </row>
        <row r="96">
          <cell r="D96" t="str">
            <v>DuBois</v>
          </cell>
          <cell r="E96">
            <v>5145108</v>
          </cell>
          <cell r="F96" t="str">
            <v>Rate increases every Nov. 1</v>
          </cell>
          <cell r="G96">
            <v>0.98499999999999999</v>
          </cell>
          <cell r="H96">
            <v>5223459.8984771576</v>
          </cell>
          <cell r="I96" t="str">
            <v>Southern</v>
          </cell>
          <cell r="J96" t="str">
            <v>DOT-OST-2004-17617</v>
          </cell>
          <cell r="K96">
            <v>45597</v>
          </cell>
          <cell r="L96">
            <v>46326</v>
          </cell>
          <cell r="M96" t="str">
            <v>SF</v>
          </cell>
          <cell r="N96" t="str">
            <v>2024-12-5</v>
          </cell>
          <cell r="O96" t="str">
            <v>IAD/PIT</v>
          </cell>
          <cell r="P96" t="str">
            <v>Caravan</v>
          </cell>
          <cell r="Q96">
            <v>9</v>
          </cell>
        </row>
        <row r="97">
          <cell r="D97" t="str">
            <v>Altoona</v>
          </cell>
          <cell r="E97">
            <v>6817640</v>
          </cell>
          <cell r="F97" t="str">
            <v>Annual subsidy increases each Oct.</v>
          </cell>
          <cell r="G97">
            <v>1</v>
          </cell>
          <cell r="H97">
            <v>6817640</v>
          </cell>
          <cell r="I97" t="str">
            <v>AEAS/Contour**</v>
          </cell>
          <cell r="J97" t="str">
            <v>DOT-OST-2002-11446</v>
          </cell>
          <cell r="K97">
            <v>45566</v>
          </cell>
          <cell r="L97">
            <v>47026</v>
          </cell>
          <cell r="M97" t="str">
            <v>MG</v>
          </cell>
          <cell r="N97" t="str">
            <v>2024-7-3</v>
          </cell>
          <cell r="O97" t="str">
            <v>CLT</v>
          </cell>
          <cell r="P97" t="str">
            <v>ERJ-135</v>
          </cell>
          <cell r="Q97">
            <v>30</v>
          </cell>
        </row>
        <row r="98">
          <cell r="D98" t="str">
            <v>Mayaguez</v>
          </cell>
          <cell r="E98">
            <v>1905812</v>
          </cell>
          <cell r="F98" t="str">
            <v xml:space="preserve">Rate increases every May </v>
          </cell>
          <cell r="G98">
            <v>0.97</v>
          </cell>
          <cell r="H98">
            <v>1964754.6391752579</v>
          </cell>
          <cell r="I98" t="str">
            <v>Cape Air</v>
          </cell>
          <cell r="J98" t="str">
            <v>DOT-OST-2004-19622</v>
          </cell>
          <cell r="K98">
            <v>44317</v>
          </cell>
          <cell r="L98">
            <v>46142</v>
          </cell>
          <cell r="M98" t="str">
            <v>MM</v>
          </cell>
          <cell r="N98" t="str">
            <v>2021-3-22</v>
          </cell>
          <cell r="O98" t="str">
            <v>SJU</v>
          </cell>
          <cell r="P98" t="str">
            <v>C402/T12/BNI</v>
          </cell>
          <cell r="Q98">
            <v>9</v>
          </cell>
        </row>
        <row r="99">
          <cell r="D99" t="str">
            <v>Aberdeen</v>
          </cell>
          <cell r="E99">
            <v>4227249</v>
          </cell>
          <cell r="F99" t="str">
            <v>Rate increases each March</v>
          </cell>
          <cell r="G99">
            <v>0.97</v>
          </cell>
          <cell r="H99">
            <v>4357988.6597938146</v>
          </cell>
          <cell r="I99" t="str">
            <v>SkyWest</v>
          </cell>
          <cell r="J99" t="str">
            <v>DOT-OST-2011-0137</v>
          </cell>
          <cell r="K99">
            <v>45717</v>
          </cell>
          <cell r="L99">
            <v>47177</v>
          </cell>
          <cell r="M99" t="str">
            <v>MM</v>
          </cell>
          <cell r="N99" t="str">
            <v>2025-1-8</v>
          </cell>
          <cell r="O99" t="str">
            <v>MSP</v>
          </cell>
          <cell r="P99" t="str">
            <v>CRJ550/700/900</v>
          </cell>
          <cell r="Q99" t="str">
            <v>50/65/76</v>
          </cell>
        </row>
        <row r="100">
          <cell r="D100" t="str">
            <v>Pierre</v>
          </cell>
          <cell r="E100">
            <v>5481736</v>
          </cell>
          <cell r="F100" t="str">
            <v>Subsidy increase each June</v>
          </cell>
          <cell r="G100">
            <v>0.97</v>
          </cell>
          <cell r="H100">
            <v>5651274.2268041242</v>
          </cell>
          <cell r="I100" t="str">
            <v>SkyWest</v>
          </cell>
          <cell r="J100" t="str">
            <v>DOT-OST-2011-0138</v>
          </cell>
          <cell r="K100">
            <v>45809</v>
          </cell>
          <cell r="L100">
            <v>47269</v>
          </cell>
          <cell r="M100" t="str">
            <v>MG</v>
          </cell>
          <cell r="N100" t="str">
            <v>2025-4-1</v>
          </cell>
          <cell r="O100" t="str">
            <v>DEN</v>
          </cell>
          <cell r="P100" t="str">
            <v>CRJ-200</v>
          </cell>
          <cell r="Q100">
            <v>50</v>
          </cell>
        </row>
        <row r="101">
          <cell r="D101" t="str">
            <v>Watertown (SD)</v>
          </cell>
          <cell r="E101">
            <v>6301661</v>
          </cell>
          <cell r="F101" t="str">
            <v>Subsidy increase each June (ASP: 2025-4-6)</v>
          </cell>
          <cell r="G101">
            <v>0.97</v>
          </cell>
          <cell r="H101">
            <v>6496557.7319587627</v>
          </cell>
          <cell r="I101" t="str">
            <v>SkyWest</v>
          </cell>
          <cell r="J101" t="str">
            <v>DOT-OST-2001-10644</v>
          </cell>
          <cell r="K101">
            <v>45809</v>
          </cell>
          <cell r="L101">
            <v>47269</v>
          </cell>
          <cell r="M101" t="str">
            <v>MG</v>
          </cell>
          <cell r="N101" t="str">
            <v>2025-4-1</v>
          </cell>
          <cell r="O101" t="str">
            <v>DEN/MSP</v>
          </cell>
          <cell r="P101" t="str">
            <v>CRJ-200</v>
          </cell>
          <cell r="Q101">
            <v>50</v>
          </cell>
        </row>
        <row r="102">
          <cell r="D102" t="str">
            <v>Jackson</v>
          </cell>
          <cell r="E102">
            <v>7954117</v>
          </cell>
          <cell r="F102" t="str">
            <v>Rate increases every December</v>
          </cell>
          <cell r="G102">
            <v>0.97</v>
          </cell>
          <cell r="H102">
            <v>8200120.6185567016</v>
          </cell>
          <cell r="I102" t="str">
            <v>Key Lime Air</v>
          </cell>
          <cell r="J102" t="str">
            <v>DOT-OST-2000-7857</v>
          </cell>
          <cell r="K102">
            <v>45627</v>
          </cell>
          <cell r="L102">
            <v>47087</v>
          </cell>
          <cell r="M102" t="str">
            <v>SF</v>
          </cell>
          <cell r="N102" t="str">
            <v>2024-8-4</v>
          </cell>
          <cell r="O102" t="str">
            <v>ATL</v>
          </cell>
          <cell r="P102" t="str">
            <v>Dornier 328/EMB145</v>
          </cell>
          <cell r="Q102" t="str">
            <v>30/50</v>
          </cell>
        </row>
        <row r="103">
          <cell r="D103" t="str">
            <v>Victoria</v>
          </cell>
          <cell r="E103">
            <v>6372951</v>
          </cell>
          <cell r="F103" t="str">
            <v>Rate increases each March</v>
          </cell>
          <cell r="G103">
            <v>0.97</v>
          </cell>
          <cell r="H103">
            <v>6570052.5773195876</v>
          </cell>
          <cell r="I103" t="str">
            <v>SkyWest</v>
          </cell>
          <cell r="J103" t="str">
            <v>DOT-OST-2005-20454</v>
          </cell>
          <cell r="K103">
            <v>45352</v>
          </cell>
          <cell r="L103">
            <v>46446</v>
          </cell>
          <cell r="M103" t="str">
            <v>MM</v>
          </cell>
          <cell r="N103" t="str">
            <v>2024-1-13</v>
          </cell>
          <cell r="O103" t="str">
            <v>IAH</v>
          </cell>
          <cell r="P103" t="str">
            <v>CRJ-200</v>
          </cell>
          <cell r="Q103">
            <v>50</v>
          </cell>
        </row>
        <row r="104">
          <cell r="D104" t="str">
            <v>Moab</v>
          </cell>
          <cell r="E104">
            <v>6400957</v>
          </cell>
          <cell r="F104" t="str">
            <v>Rate increases Feb. 1, 2025 and Feb. 1, 2026</v>
          </cell>
          <cell r="G104">
            <v>1</v>
          </cell>
          <cell r="H104">
            <v>6656475</v>
          </cell>
          <cell r="I104" t="str">
            <v>AEAS/Contour**</v>
          </cell>
          <cell r="J104" t="str">
            <v>DOT-OST-1997-2827</v>
          </cell>
          <cell r="K104">
            <v>45323</v>
          </cell>
          <cell r="L104">
            <v>46295</v>
          </cell>
          <cell r="M104" t="str">
            <v>MR</v>
          </cell>
          <cell r="N104" t="str">
            <v>2023-10-1</v>
          </cell>
          <cell r="O104" t="str">
            <v>PHX</v>
          </cell>
          <cell r="P104" t="str">
            <v>ERJ-135</v>
          </cell>
          <cell r="Q104">
            <v>30</v>
          </cell>
        </row>
        <row r="105">
          <cell r="D105" t="str">
            <v>Vernal</v>
          </cell>
          <cell r="E105">
            <v>6913907</v>
          </cell>
          <cell r="F105" t="str">
            <v>Rate increases Feb. 1, 2025 and Feb. 1, 2026</v>
          </cell>
          <cell r="G105">
            <v>1</v>
          </cell>
          <cell r="H105">
            <v>7190463</v>
          </cell>
          <cell r="I105" t="str">
            <v>AEAS/Contour**</v>
          </cell>
          <cell r="J105" t="str">
            <v>DOT-OST-1997-2706</v>
          </cell>
          <cell r="K105">
            <v>45323</v>
          </cell>
          <cell r="L105">
            <v>46295</v>
          </cell>
          <cell r="M105" t="str">
            <v>MR</v>
          </cell>
          <cell r="N105" t="str">
            <v>2023-10-2</v>
          </cell>
          <cell r="O105" t="str">
            <v>PHX</v>
          </cell>
          <cell r="P105" t="str">
            <v>ERJ-135</v>
          </cell>
          <cell r="Q105">
            <v>30</v>
          </cell>
        </row>
        <row r="106">
          <cell r="D106" t="str">
            <v>Cedar City</v>
          </cell>
          <cell r="E106">
            <v>6426743</v>
          </cell>
          <cell r="F106" t="str">
            <v>Rate increases each January</v>
          </cell>
          <cell r="G106">
            <v>0.97</v>
          </cell>
          <cell r="H106">
            <v>6625508.2474226803</v>
          </cell>
          <cell r="I106" t="str">
            <v>SkyWest</v>
          </cell>
          <cell r="J106" t="str">
            <v>DOT-OST-2003-16395</v>
          </cell>
          <cell r="K106">
            <v>45658</v>
          </cell>
          <cell r="L106">
            <v>46752</v>
          </cell>
          <cell r="M106" t="str">
            <v>MM</v>
          </cell>
          <cell r="N106" t="str">
            <v>2024-12-6</v>
          </cell>
          <cell r="O106" t="str">
            <v>SLC</v>
          </cell>
          <cell r="P106" t="str">
            <v>CRJ-550</v>
          </cell>
          <cell r="Q106">
            <v>50</v>
          </cell>
        </row>
        <row r="107">
          <cell r="D107" t="str">
            <v>Staunton</v>
          </cell>
          <cell r="E107">
            <v>6199671</v>
          </cell>
          <cell r="F107" t="str">
            <v>Order 2025-9-14</v>
          </cell>
          <cell r="G107">
            <v>0.99</v>
          </cell>
          <cell r="H107">
            <v>6262293.9393939395</v>
          </cell>
          <cell r="I107" t="str">
            <v>Contour</v>
          </cell>
          <cell r="J107" t="str">
            <v>DOT-OST-2002-11378</v>
          </cell>
          <cell r="K107">
            <v>44866</v>
          </cell>
          <cell r="L107">
            <v>45961</v>
          </cell>
          <cell r="M107" t="str">
            <v>SF</v>
          </cell>
          <cell r="N107" t="str">
            <v>2022-8-32</v>
          </cell>
          <cell r="O107" t="str">
            <v>CLT</v>
          </cell>
          <cell r="P107" t="str">
            <v>ERJ-135</v>
          </cell>
          <cell r="Q107">
            <v>30</v>
          </cell>
        </row>
        <row r="108">
          <cell r="D108" t="str">
            <v>Rutland</v>
          </cell>
          <cell r="E108">
            <v>2745857</v>
          </cell>
          <cell r="F108" t="str">
            <v>Rate increases every November</v>
          </cell>
          <cell r="G108">
            <v>0.93</v>
          </cell>
          <cell r="H108">
            <v>2952534.4086021502</v>
          </cell>
          <cell r="I108" t="str">
            <v>Cape Air</v>
          </cell>
          <cell r="J108" t="str">
            <v>DOT-OST-2005-21681</v>
          </cell>
          <cell r="K108">
            <v>45231</v>
          </cell>
          <cell r="L108">
            <v>46691</v>
          </cell>
          <cell r="M108" t="str">
            <v>MM</v>
          </cell>
          <cell r="N108" t="str">
            <v>2023-8-14</v>
          </cell>
          <cell r="O108" t="str">
            <v>BOS</v>
          </cell>
          <cell r="P108" t="str">
            <v>C-402/Tecnam</v>
          </cell>
          <cell r="Q108">
            <v>9</v>
          </cell>
        </row>
        <row r="109">
          <cell r="D109" t="str">
            <v>Rhinelander</v>
          </cell>
          <cell r="E109">
            <v>6766729</v>
          </cell>
          <cell r="F109" t="str">
            <v>Rate increases Feb. 1, 2025</v>
          </cell>
          <cell r="G109">
            <v>0.98699999999999999</v>
          </cell>
          <cell r="H109">
            <v>6855855.1165146912</v>
          </cell>
          <cell r="I109" t="str">
            <v>SkyWest</v>
          </cell>
          <cell r="J109" t="str">
            <v>DOT-OST-2011-0109</v>
          </cell>
          <cell r="K109">
            <v>45323</v>
          </cell>
          <cell r="L109">
            <v>46053</v>
          </cell>
          <cell r="M109" t="str">
            <v>MM</v>
          </cell>
          <cell r="N109" t="str">
            <v>2023-12-17</v>
          </cell>
          <cell r="O109" t="str">
            <v>MSP</v>
          </cell>
          <cell r="P109" t="str">
            <v>CRJ550/700/900</v>
          </cell>
          <cell r="Q109" t="str">
            <v>50/65/76</v>
          </cell>
        </row>
        <row r="110">
          <cell r="D110" t="str">
            <v>Eau Claire</v>
          </cell>
          <cell r="E110">
            <v>5906038</v>
          </cell>
          <cell r="F110" t="str">
            <v>Order 2024-9-5; Rate increase each December</v>
          </cell>
          <cell r="G110">
            <v>0.97</v>
          </cell>
          <cell r="H110">
            <v>6088698.969072165</v>
          </cell>
          <cell r="I110" t="str">
            <v>SkyWest</v>
          </cell>
          <cell r="J110" t="str">
            <v>DOT-OST-2009-0306</v>
          </cell>
          <cell r="K110">
            <v>45627</v>
          </cell>
          <cell r="L110">
            <v>46721</v>
          </cell>
          <cell r="M110" t="str">
            <v>SF</v>
          </cell>
          <cell r="N110" t="str">
            <v>2024-9-5</v>
          </cell>
          <cell r="O110" t="str">
            <v>ORD</v>
          </cell>
          <cell r="P110" t="str">
            <v>CRJ-200</v>
          </cell>
          <cell r="Q110">
            <v>50</v>
          </cell>
        </row>
        <row r="111">
          <cell r="D111" t="str">
            <v>Beckley</v>
          </cell>
          <cell r="E111">
            <v>5974095</v>
          </cell>
          <cell r="F111" t="str">
            <v>Rate increases every October</v>
          </cell>
          <cell r="G111">
            <v>0.97</v>
          </cell>
          <cell r="H111">
            <v>6158860.8247422678</v>
          </cell>
          <cell r="I111" t="str">
            <v>Contour</v>
          </cell>
          <cell r="J111" t="str">
            <v>DOT-OST-1997-2761</v>
          </cell>
          <cell r="K111">
            <v>45931</v>
          </cell>
          <cell r="L111">
            <v>47391</v>
          </cell>
          <cell r="M111" t="str">
            <v>MR</v>
          </cell>
          <cell r="N111" t="str">
            <v>2025-9-20</v>
          </cell>
          <cell r="O111" t="str">
            <v>CLT</v>
          </cell>
          <cell r="P111" t="str">
            <v>ERJ-135</v>
          </cell>
          <cell r="Q111">
            <v>30</v>
          </cell>
        </row>
        <row r="112">
          <cell r="D112" t="str">
            <v>Parkersburg</v>
          </cell>
          <cell r="E112">
            <v>6161370</v>
          </cell>
          <cell r="F112" t="str">
            <v>Order 2025-9-9, Contour Interim Rate</v>
          </cell>
          <cell r="G112">
            <v>0.97</v>
          </cell>
          <cell r="H112">
            <v>6351927.8350515468</v>
          </cell>
          <cell r="I112" t="str">
            <v>Contour</v>
          </cell>
          <cell r="J112" t="str">
            <v>DOT-OST-2005-20734</v>
          </cell>
          <cell r="K112">
            <v>45931</v>
          </cell>
          <cell r="L112">
            <v>46142</v>
          </cell>
          <cell r="M112" t="str">
            <v>SF</v>
          </cell>
          <cell r="N112" t="str">
            <v>2025-9-9</v>
          </cell>
          <cell r="O112" t="str">
            <v>CLT</v>
          </cell>
          <cell r="P112" t="str">
            <v>ERJ-135</v>
          </cell>
          <cell r="Q112">
            <v>30</v>
          </cell>
        </row>
        <row r="113">
          <cell r="D113" t="str">
            <v>Greenbrier/Lewisburg</v>
          </cell>
          <cell r="E113">
            <v>6836602</v>
          </cell>
          <cell r="F113" t="str">
            <v>Order 2025-9-14</v>
          </cell>
          <cell r="G113">
            <v>0.99</v>
          </cell>
          <cell r="H113">
            <v>6905658.5858585862</v>
          </cell>
          <cell r="I113" t="str">
            <v>Contour</v>
          </cell>
          <cell r="J113" t="str">
            <v>DOT-OST-2003-15553</v>
          </cell>
          <cell r="K113">
            <v>44866</v>
          </cell>
          <cell r="L113">
            <v>45961</v>
          </cell>
          <cell r="M113" t="str">
            <v>SF</v>
          </cell>
          <cell r="N113" t="str">
            <v>2022-8-31</v>
          </cell>
          <cell r="O113" t="str">
            <v>CLT/ORD</v>
          </cell>
          <cell r="P113" t="str">
            <v>ERJ-135</v>
          </cell>
          <cell r="Q113">
            <v>30</v>
          </cell>
        </row>
        <row r="114">
          <cell r="D114" t="str">
            <v>Clarksburg</v>
          </cell>
          <cell r="E114">
            <v>6310516</v>
          </cell>
          <cell r="F114" t="str">
            <v>Rate increases every December</v>
          </cell>
          <cell r="G114">
            <v>0.99</v>
          </cell>
          <cell r="H114">
            <v>6374258.5858585862</v>
          </cell>
          <cell r="I114" t="str">
            <v>Contour</v>
          </cell>
          <cell r="J114" t="str">
            <v>DOT-OST-2005-20736</v>
          </cell>
          <cell r="K114">
            <v>44896</v>
          </cell>
          <cell r="L114">
            <v>45991</v>
          </cell>
          <cell r="M114" t="str">
            <v>SF</v>
          </cell>
          <cell r="N114" t="str">
            <v>2022-8-24</v>
          </cell>
          <cell r="O114" t="str">
            <v>CLT</v>
          </cell>
          <cell r="P114" t="str">
            <v>ERJ-135</v>
          </cell>
          <cell r="Q114">
            <v>30</v>
          </cell>
        </row>
        <row r="115">
          <cell r="D115" t="str">
            <v>Morgantown</v>
          </cell>
          <cell r="E115">
            <v>5992164</v>
          </cell>
          <cell r="F115" t="str">
            <v>Rate increases every Nov. 1; Order 2024-9-18</v>
          </cell>
          <cell r="G115">
            <v>0.97</v>
          </cell>
          <cell r="H115">
            <v>6177488.6597938146</v>
          </cell>
          <cell r="I115" t="str">
            <v>SkyWest</v>
          </cell>
          <cell r="J115" t="str">
            <v>DOT-OST-2005-20735</v>
          </cell>
          <cell r="K115">
            <v>45597</v>
          </cell>
          <cell r="L115">
            <v>46691</v>
          </cell>
          <cell r="M115" t="str">
            <v>SF</v>
          </cell>
          <cell r="N115" t="str">
            <v>2024-9-18</v>
          </cell>
          <cell r="O115" t="str">
            <v>IAD/ORD</v>
          </cell>
          <cell r="P115" t="str">
            <v>CRJ-200</v>
          </cell>
          <cell r="Q115">
            <v>50</v>
          </cell>
        </row>
        <row r="116">
          <cell r="D116" t="str">
            <v>Cody</v>
          </cell>
          <cell r="E116">
            <v>3703664</v>
          </cell>
          <cell r="F116" t="str">
            <v>No subsidy Jun-Sep; rate increases every June</v>
          </cell>
          <cell r="G116">
            <v>0.97</v>
          </cell>
          <cell r="H116">
            <v>3818210.3092783508</v>
          </cell>
          <cell r="I116" t="str">
            <v>SkyWest</v>
          </cell>
          <cell r="J116" t="str">
            <v>DOT-OST-2011-0121</v>
          </cell>
          <cell r="K116">
            <v>45444</v>
          </cell>
          <cell r="L116">
            <v>46538</v>
          </cell>
          <cell r="M116" t="str">
            <v>MM</v>
          </cell>
          <cell r="N116" t="str">
            <v>2024-5-12</v>
          </cell>
          <cell r="O116" t="str">
            <v>DEN</v>
          </cell>
          <cell r="P116" t="str">
            <v>CRJ-200</v>
          </cell>
          <cell r="Q116">
            <v>50</v>
          </cell>
        </row>
        <row r="117">
          <cell r="D117" t="str">
            <v>Laramie</v>
          </cell>
          <cell r="E117">
            <v>5406432</v>
          </cell>
          <cell r="F117" t="str">
            <v>Rate increases every Oct.</v>
          </cell>
          <cell r="G117">
            <v>0.97</v>
          </cell>
          <cell r="H117">
            <v>5573641.2371134022</v>
          </cell>
          <cell r="I117" t="str">
            <v>SkyWest</v>
          </cell>
          <cell r="J117" t="str">
            <v>DOT-OST-1997-2958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2024-8-14</v>
          </cell>
          <cell r="O117" t="str">
            <v>DEN</v>
          </cell>
          <cell r="P117" t="str">
            <v>CRJ-200</v>
          </cell>
          <cell r="Q117">
            <v>50</v>
          </cell>
        </row>
        <row r="118">
          <cell r="E118">
            <v>636785263</v>
          </cell>
          <cell r="H118">
            <v>652101685.38868392</v>
          </cell>
        </row>
        <row r="119">
          <cell r="G119" t="str">
            <v>Diff</v>
          </cell>
          <cell r="H119">
            <v>15316422.388683915</v>
          </cell>
        </row>
        <row r="120">
          <cell r="D120" t="str">
            <v>Adak</v>
          </cell>
          <cell r="E120">
            <v>3290418</v>
          </cell>
          <cell r="G120">
            <v>0.92</v>
          </cell>
          <cell r="H120">
            <v>3576541.3043478257</v>
          </cell>
          <cell r="I120" t="str">
            <v>Alaska Airlines</v>
          </cell>
          <cell r="J120" t="str">
            <v>DOT-OST-2000-8556</v>
          </cell>
          <cell r="K120">
            <v>45931</v>
          </cell>
          <cell r="L120">
            <v>46660</v>
          </cell>
          <cell r="M120" t="str">
            <v>MR</v>
          </cell>
          <cell r="N120" t="str">
            <v>2025-8-1</v>
          </cell>
          <cell r="O120" t="str">
            <v>ANC</v>
          </cell>
          <cell r="P120" t="str">
            <v>B-737</v>
          </cell>
          <cell r="Q120">
            <v>124</v>
          </cell>
        </row>
        <row r="121">
          <cell r="D121" t="str">
            <v>Adak (freighter)</v>
          </cell>
          <cell r="E121">
            <v>454029</v>
          </cell>
          <cell r="G121">
            <v>1</v>
          </cell>
          <cell r="H121">
            <v>454029</v>
          </cell>
          <cell r="I121" t="str">
            <v>Alaska Airlines</v>
          </cell>
          <cell r="J121" t="str">
            <v>DOT-OST-2000-8556</v>
          </cell>
          <cell r="K121">
            <v>45931</v>
          </cell>
          <cell r="L121">
            <v>46660</v>
          </cell>
          <cell r="M121" t="str">
            <v>MR</v>
          </cell>
          <cell r="N121" t="str">
            <v>2025-8-1</v>
          </cell>
          <cell r="O121" t="str">
            <v>ANC</v>
          </cell>
          <cell r="P121" t="str">
            <v>B-737-700F</v>
          </cell>
          <cell r="Q121">
            <v>0</v>
          </cell>
        </row>
        <row r="122">
          <cell r="D122" t="str">
            <v>Atka</v>
          </cell>
          <cell r="E122">
            <v>1522623</v>
          </cell>
          <cell r="F122" t="str">
            <v>Rate increases every October</v>
          </cell>
          <cell r="G122">
            <v>0.85</v>
          </cell>
          <cell r="H122">
            <v>1791321.1764705882</v>
          </cell>
          <cell r="I122" t="str">
            <v>Grant Aviation</v>
          </cell>
          <cell r="J122" t="str">
            <v>DOT-OST-1995-363</v>
          </cell>
          <cell r="K122">
            <v>44835</v>
          </cell>
          <cell r="L122">
            <v>45930</v>
          </cell>
          <cell r="M122" t="str">
            <v>VP</v>
          </cell>
          <cell r="N122" t="str">
            <v>2022-6-2</v>
          </cell>
          <cell r="O122" t="str">
            <v>DUT</v>
          </cell>
          <cell r="P122" t="str">
            <v>King Air 200</v>
          </cell>
          <cell r="Q122">
            <v>9</v>
          </cell>
        </row>
        <row r="123">
          <cell r="D123" t="str">
            <v>Nikolski</v>
          </cell>
          <cell r="E123">
            <v>465730</v>
          </cell>
          <cell r="F123" t="str">
            <v>Rate increases every October</v>
          </cell>
          <cell r="G123">
            <v>0.85</v>
          </cell>
          <cell r="H123">
            <v>547917.6470588235</v>
          </cell>
          <cell r="I123" t="str">
            <v>Grant Aviation</v>
          </cell>
          <cell r="J123" t="str">
            <v>DOT-OST-1995-363</v>
          </cell>
          <cell r="K123">
            <v>44835</v>
          </cell>
          <cell r="L123">
            <v>45930</v>
          </cell>
          <cell r="M123" t="str">
            <v>VP</v>
          </cell>
          <cell r="N123" t="str">
            <v>2022-6-2</v>
          </cell>
          <cell r="O123" t="str">
            <v>DUT</v>
          </cell>
          <cell r="P123" t="str">
            <v>King Air or Navajo</v>
          </cell>
          <cell r="Q123">
            <v>9</v>
          </cell>
        </row>
        <row r="124">
          <cell r="D124" t="str">
            <v>Port Alexander</v>
          </cell>
          <cell r="E124">
            <v>137756</v>
          </cell>
          <cell r="F124" t="str">
            <v>Rate increases each year on January 1</v>
          </cell>
          <cell r="G124">
            <v>1</v>
          </cell>
          <cell r="H124">
            <v>137756</v>
          </cell>
          <cell r="I124" t="str">
            <v>Baranautica</v>
          </cell>
          <cell r="J124" t="str">
            <v>DOT-OST-1999-6244</v>
          </cell>
          <cell r="K124">
            <v>44469</v>
          </cell>
          <cell r="L124">
            <v>45930</v>
          </cell>
          <cell r="M124" t="str">
            <v>SF</v>
          </cell>
          <cell r="N124" t="str">
            <v>2021-9-13</v>
          </cell>
          <cell r="O124" t="str">
            <v>SIT</v>
          </cell>
          <cell r="P124" t="str">
            <v>C-185</v>
          </cell>
          <cell r="Q124">
            <v>3</v>
          </cell>
        </row>
        <row r="125">
          <cell r="D125" t="str">
            <v>St. George</v>
          </cell>
          <cell r="E125">
            <v>1198524</v>
          </cell>
          <cell r="F125" t="str">
            <v>Rate increases every October</v>
          </cell>
          <cell r="G125">
            <v>0.85</v>
          </cell>
          <cell r="H125">
            <v>1410028.2352941176</v>
          </cell>
          <cell r="I125" t="str">
            <v>Grant Aviation</v>
          </cell>
          <cell r="J125" t="str">
            <v>DOT-OST-2017-0109</v>
          </cell>
          <cell r="K125">
            <v>44835</v>
          </cell>
          <cell r="L125">
            <v>45930</v>
          </cell>
          <cell r="M125" t="str">
            <v>VP</v>
          </cell>
          <cell r="N125" t="str">
            <v>2022-6-2</v>
          </cell>
          <cell r="O125" t="str">
            <v>DUT</v>
          </cell>
          <cell r="P125" t="str">
            <v>King Air 200</v>
          </cell>
          <cell r="Q125">
            <v>9</v>
          </cell>
        </row>
        <row r="126">
          <cell r="D126" t="str">
            <v>St. Paul Island</v>
          </cell>
          <cell r="E126">
            <v>2681588</v>
          </cell>
          <cell r="F126" t="str">
            <v>rate increases Oct. 1, 2024</v>
          </cell>
          <cell r="G126">
            <v>0.9</v>
          </cell>
          <cell r="H126">
            <v>2979542.222222222</v>
          </cell>
          <cell r="I126" t="str">
            <v>New Pacific</v>
          </cell>
          <cell r="J126" t="str">
            <v>DOT-OST-2019-0038</v>
          </cell>
          <cell r="K126">
            <v>45200</v>
          </cell>
          <cell r="L126">
            <v>45930</v>
          </cell>
          <cell r="M126" t="str">
            <v>VP</v>
          </cell>
          <cell r="N126" t="str">
            <v>2023-9-2</v>
          </cell>
          <cell r="O126" t="str">
            <v>ANC</v>
          </cell>
          <cell r="P126" t="str">
            <v>Dash-8</v>
          </cell>
          <cell r="Q126">
            <v>29</v>
          </cell>
        </row>
        <row r="127">
          <cell r="D127" t="str">
            <v>Tatitlek</v>
          </cell>
          <cell r="E127">
            <v>257009</v>
          </cell>
          <cell r="G127">
            <v>1</v>
          </cell>
          <cell r="H127">
            <v>257009</v>
          </cell>
          <cell r="I127" t="str">
            <v>Alaska Air Transit</v>
          </cell>
          <cell r="J127" t="str">
            <v>DOT-OST-2013-0030</v>
          </cell>
          <cell r="K127">
            <v>45200</v>
          </cell>
          <cell r="L127">
            <v>45930</v>
          </cell>
          <cell r="M127" t="str">
            <v>SF</v>
          </cell>
          <cell r="N127" t="str">
            <v>2023-9-12</v>
          </cell>
          <cell r="O127" t="str">
            <v>MRI</v>
          </cell>
          <cell r="P127" t="str">
            <v>Caravan</v>
          </cell>
          <cell r="Q127">
            <v>9</v>
          </cell>
        </row>
        <row r="128">
          <cell r="D128" t="str">
            <v>Amook Bay*</v>
          </cell>
          <cell r="E128">
            <v>40751</v>
          </cell>
          <cell r="F128" t="str">
            <v>Rate increases every November</v>
          </cell>
          <cell r="G128">
            <v>1</v>
          </cell>
          <cell r="H128">
            <v>40751</v>
          </cell>
          <cell r="I128" t="str">
            <v>Island Air</v>
          </cell>
          <cell r="J128" t="str">
            <v>DOT-OST-2000-6945</v>
          </cell>
          <cell r="K128">
            <v>44136</v>
          </cell>
          <cell r="L128">
            <v>45961</v>
          </cell>
          <cell r="M128" t="str">
            <v>SF</v>
          </cell>
          <cell r="N128" t="str">
            <v>2020-11-15</v>
          </cell>
          <cell r="O128" t="str">
            <v>ADQ</v>
          </cell>
          <cell r="P128" t="str">
            <v>C-206/Beaver</v>
          </cell>
          <cell r="Q128" t="str">
            <v>5-6</v>
          </cell>
        </row>
        <row r="129">
          <cell r="D129" t="str">
            <v>Hydaburg</v>
          </cell>
          <cell r="E129">
            <v>421531</v>
          </cell>
          <cell r="F129" t="str">
            <v>Rate increases each November</v>
          </cell>
          <cell r="G129">
            <v>0.96</v>
          </cell>
          <cell r="H129">
            <v>439094.79166666669</v>
          </cell>
          <cell r="I129" t="str">
            <v>Taquan</v>
          </cell>
          <cell r="J129" t="str">
            <v>DOT-OST-1999-6245</v>
          </cell>
          <cell r="K129">
            <v>44136</v>
          </cell>
          <cell r="L129">
            <v>45961</v>
          </cell>
          <cell r="M129" t="str">
            <v>VP</v>
          </cell>
          <cell r="N129" t="str">
            <v>2020-11-2</v>
          </cell>
          <cell r="O129" t="str">
            <v>WFB</v>
          </cell>
          <cell r="P129" t="str">
            <v>Otter/Beaver</v>
          </cell>
          <cell r="Q129" t="str">
            <v>6 or 7</v>
          </cell>
        </row>
        <row r="130">
          <cell r="D130" t="str">
            <v>Kitoi Bay</v>
          </cell>
          <cell r="E130">
            <v>40751</v>
          </cell>
          <cell r="F130" t="str">
            <v>Rate increases every November</v>
          </cell>
          <cell r="G130">
            <v>1</v>
          </cell>
          <cell r="H130">
            <v>40751</v>
          </cell>
          <cell r="I130" t="str">
            <v>Island Air</v>
          </cell>
          <cell r="J130" t="str">
            <v>DOT-OST-2000-6945</v>
          </cell>
          <cell r="K130">
            <v>44136</v>
          </cell>
          <cell r="L130">
            <v>45961</v>
          </cell>
          <cell r="M130" t="str">
            <v>SF</v>
          </cell>
          <cell r="N130" t="str">
            <v>2020-11-15</v>
          </cell>
          <cell r="O130" t="str">
            <v>ADQ</v>
          </cell>
          <cell r="P130" t="str">
            <v>C-206/Beaver</v>
          </cell>
          <cell r="Q130" t="str">
            <v>5-6</v>
          </cell>
        </row>
        <row r="131">
          <cell r="D131" t="str">
            <v>Lazy Bay/Alitak*</v>
          </cell>
          <cell r="E131">
            <v>40751</v>
          </cell>
          <cell r="F131" t="str">
            <v>Rate increases every November</v>
          </cell>
          <cell r="G131">
            <v>1</v>
          </cell>
          <cell r="H131">
            <v>40751</v>
          </cell>
          <cell r="I131" t="str">
            <v>Island Air</v>
          </cell>
          <cell r="J131" t="str">
            <v>DOT-OST-2000-6945</v>
          </cell>
          <cell r="K131">
            <v>44136</v>
          </cell>
          <cell r="L131">
            <v>45961</v>
          </cell>
          <cell r="M131" t="str">
            <v>SF</v>
          </cell>
          <cell r="N131" t="str">
            <v>2020-11-15</v>
          </cell>
          <cell r="O131" t="str">
            <v>ADQ</v>
          </cell>
          <cell r="P131" t="str">
            <v>C-206/Beaver</v>
          </cell>
          <cell r="Q131" t="str">
            <v>5-6</v>
          </cell>
        </row>
        <row r="132">
          <cell r="D132" t="str">
            <v>Moser Bay*</v>
          </cell>
          <cell r="E132">
            <v>40751</v>
          </cell>
          <cell r="F132" t="str">
            <v>Rate increases every November</v>
          </cell>
          <cell r="G132">
            <v>1</v>
          </cell>
          <cell r="H132">
            <v>40751</v>
          </cell>
          <cell r="I132" t="str">
            <v>Island Air</v>
          </cell>
          <cell r="J132" t="str">
            <v>DOT-OST-2000-6945</v>
          </cell>
          <cell r="K132">
            <v>44136</v>
          </cell>
          <cell r="L132">
            <v>45961</v>
          </cell>
          <cell r="M132" t="str">
            <v>SF</v>
          </cell>
          <cell r="N132" t="str">
            <v>2020-11-15</v>
          </cell>
          <cell r="O132" t="str">
            <v>ADQ</v>
          </cell>
          <cell r="P132" t="str">
            <v>C-206/Beaver</v>
          </cell>
          <cell r="Q132" t="str">
            <v>5-6</v>
          </cell>
        </row>
        <row r="133">
          <cell r="D133" t="str">
            <v>Olga Bay*</v>
          </cell>
          <cell r="E133">
            <v>40751</v>
          </cell>
          <cell r="F133" t="str">
            <v>Rate increases every November</v>
          </cell>
          <cell r="G133">
            <v>1</v>
          </cell>
          <cell r="H133">
            <v>40751</v>
          </cell>
          <cell r="I133" t="str">
            <v>Island Air</v>
          </cell>
          <cell r="J133" t="str">
            <v>DOT-OST-2000-6945</v>
          </cell>
          <cell r="K133">
            <v>44136</v>
          </cell>
          <cell r="L133">
            <v>45961</v>
          </cell>
          <cell r="M133" t="str">
            <v>SF</v>
          </cell>
          <cell r="N133" t="str">
            <v>2020-11-15</v>
          </cell>
          <cell r="O133" t="str">
            <v>ADQ</v>
          </cell>
          <cell r="P133" t="str">
            <v>C-206/Beaver</v>
          </cell>
          <cell r="Q133" t="str">
            <v>5-6</v>
          </cell>
        </row>
        <row r="134">
          <cell r="D134" t="str">
            <v>Port Bailey*</v>
          </cell>
          <cell r="E134">
            <v>40751</v>
          </cell>
          <cell r="F134" t="str">
            <v>Rate increases every November</v>
          </cell>
          <cell r="G134">
            <v>1</v>
          </cell>
          <cell r="H134">
            <v>40751</v>
          </cell>
          <cell r="I134" t="str">
            <v>Island Air</v>
          </cell>
          <cell r="J134" t="str">
            <v>DOT-OST-2000-6945</v>
          </cell>
          <cell r="K134">
            <v>44136</v>
          </cell>
          <cell r="L134">
            <v>45961</v>
          </cell>
          <cell r="M134" t="str">
            <v>SF</v>
          </cell>
          <cell r="N134" t="str">
            <v>2020-11-15</v>
          </cell>
          <cell r="O134" t="str">
            <v>ADQ</v>
          </cell>
          <cell r="P134" t="str">
            <v>C-206/Beaver</v>
          </cell>
          <cell r="Q134" t="str">
            <v>5-6</v>
          </cell>
        </row>
        <row r="135">
          <cell r="D135" t="str">
            <v>Port Williams*</v>
          </cell>
          <cell r="E135">
            <v>40751</v>
          </cell>
          <cell r="F135" t="str">
            <v>Rate increases every November</v>
          </cell>
          <cell r="G135">
            <v>1</v>
          </cell>
          <cell r="H135">
            <v>40751</v>
          </cell>
          <cell r="I135" t="str">
            <v>Island Air</v>
          </cell>
          <cell r="J135" t="str">
            <v>DOT-OST-2000-6945</v>
          </cell>
          <cell r="K135">
            <v>44136</v>
          </cell>
          <cell r="L135">
            <v>45961</v>
          </cell>
          <cell r="M135" t="str">
            <v>SF</v>
          </cell>
          <cell r="N135" t="str">
            <v>2020-11-15</v>
          </cell>
          <cell r="O135" t="str">
            <v>ADQ</v>
          </cell>
          <cell r="P135" t="str">
            <v>C-206/Beaver</v>
          </cell>
          <cell r="Q135" t="str">
            <v>5-6</v>
          </cell>
        </row>
        <row r="136">
          <cell r="D136" t="str">
            <v>Seal Bay</v>
          </cell>
          <cell r="E136">
            <v>40751</v>
          </cell>
          <cell r="F136" t="str">
            <v>Rate increases every November</v>
          </cell>
          <cell r="G136">
            <v>1</v>
          </cell>
          <cell r="H136">
            <v>40751</v>
          </cell>
          <cell r="I136" t="str">
            <v>Island Air</v>
          </cell>
          <cell r="J136" t="str">
            <v>DOT-OST-2000-6945</v>
          </cell>
          <cell r="K136">
            <v>44136</v>
          </cell>
          <cell r="L136">
            <v>45961</v>
          </cell>
          <cell r="M136" t="str">
            <v>SF</v>
          </cell>
          <cell r="N136" t="str">
            <v>2020-11-15</v>
          </cell>
          <cell r="O136" t="str">
            <v>ADQ</v>
          </cell>
          <cell r="P136" t="str">
            <v>C-206/Beaver</v>
          </cell>
          <cell r="Q136" t="str">
            <v>5-6</v>
          </cell>
        </row>
        <row r="137">
          <cell r="D137" t="str">
            <v>Uganik</v>
          </cell>
          <cell r="E137">
            <v>40751</v>
          </cell>
          <cell r="F137" t="str">
            <v>Rate increases every November</v>
          </cell>
          <cell r="G137">
            <v>1</v>
          </cell>
          <cell r="H137">
            <v>40751</v>
          </cell>
          <cell r="I137" t="str">
            <v>Island Air</v>
          </cell>
          <cell r="J137" t="str">
            <v>DOT-OST-2000-6945</v>
          </cell>
          <cell r="K137">
            <v>44136</v>
          </cell>
          <cell r="L137">
            <v>45961</v>
          </cell>
          <cell r="M137" t="str">
            <v>SF</v>
          </cell>
          <cell r="N137" t="str">
            <v>2020-11-15</v>
          </cell>
          <cell r="O137" t="str">
            <v>ADQ</v>
          </cell>
          <cell r="P137" t="str">
            <v>C-206/Beaver</v>
          </cell>
          <cell r="Q137" t="str">
            <v>5-6</v>
          </cell>
        </row>
        <row r="138">
          <cell r="D138" t="str">
            <v>West Point</v>
          </cell>
          <cell r="E138">
            <v>40751</v>
          </cell>
          <cell r="F138" t="str">
            <v>Rate increases every November</v>
          </cell>
          <cell r="G138">
            <v>1</v>
          </cell>
          <cell r="H138">
            <v>40751</v>
          </cell>
          <cell r="I138" t="str">
            <v>Island Air</v>
          </cell>
          <cell r="J138" t="str">
            <v>DOT-OST-2000-6945</v>
          </cell>
          <cell r="K138">
            <v>44136</v>
          </cell>
          <cell r="L138">
            <v>45961</v>
          </cell>
          <cell r="M138" t="str">
            <v>SF</v>
          </cell>
          <cell r="N138" t="str">
            <v>2020-11-15</v>
          </cell>
          <cell r="O138" t="str">
            <v>ADQ</v>
          </cell>
          <cell r="P138" t="str">
            <v>C-206/Beaver</v>
          </cell>
          <cell r="Q138" t="str">
            <v>5-6</v>
          </cell>
        </row>
        <row r="139">
          <cell r="D139" t="str">
            <v>Zachar Bay</v>
          </cell>
          <cell r="E139">
            <v>40751</v>
          </cell>
          <cell r="F139" t="str">
            <v>Rate increases every November</v>
          </cell>
          <cell r="G139">
            <v>1</v>
          </cell>
          <cell r="H139">
            <v>40751</v>
          </cell>
          <cell r="I139" t="str">
            <v>Island Air</v>
          </cell>
          <cell r="J139" t="str">
            <v>DOT-OST-2000-6945</v>
          </cell>
          <cell r="K139">
            <v>44136</v>
          </cell>
          <cell r="L139">
            <v>45961</v>
          </cell>
          <cell r="M139" t="str">
            <v>SF</v>
          </cell>
          <cell r="N139" t="str">
            <v>2020-11-15</v>
          </cell>
          <cell r="O139" t="str">
            <v>ADQ</v>
          </cell>
          <cell r="P139" t="str">
            <v>C-206/Beaver</v>
          </cell>
          <cell r="Q139" t="str">
            <v>5-6</v>
          </cell>
        </row>
        <row r="140">
          <cell r="D140" t="str">
            <v>Central</v>
          </cell>
          <cell r="E140">
            <v>225982</v>
          </cell>
          <cell r="G140">
            <v>1</v>
          </cell>
          <cell r="H140">
            <v>225982</v>
          </cell>
          <cell r="I140" t="str">
            <v>Warbelow's</v>
          </cell>
          <cell r="J140" t="str">
            <v>DOT-OST-1998-3621</v>
          </cell>
          <cell r="K140">
            <v>45261</v>
          </cell>
          <cell r="L140">
            <v>45991</v>
          </cell>
          <cell r="M140" t="str">
            <v>VP</v>
          </cell>
          <cell r="N140" t="str">
            <v>2023-8-12</v>
          </cell>
          <cell r="O140" t="str">
            <v>FAI</v>
          </cell>
          <cell r="P140" t="str">
            <v>Navajo</v>
          </cell>
          <cell r="Q140">
            <v>8</v>
          </cell>
        </row>
        <row r="141">
          <cell r="D141" t="str">
            <v>Circle</v>
          </cell>
          <cell r="E141">
            <v>225982</v>
          </cell>
          <cell r="G141">
            <v>1</v>
          </cell>
          <cell r="H141">
            <v>225982</v>
          </cell>
          <cell r="I141" t="str">
            <v>Warbelow's</v>
          </cell>
          <cell r="J141" t="str">
            <v>DOT-OST-1998-3621</v>
          </cell>
          <cell r="K141">
            <v>45261</v>
          </cell>
          <cell r="L141">
            <v>45991</v>
          </cell>
          <cell r="M141" t="str">
            <v>VP</v>
          </cell>
          <cell r="N141" t="str">
            <v>2023-8-12</v>
          </cell>
          <cell r="O141" t="str">
            <v>FAI</v>
          </cell>
          <cell r="P141" t="str">
            <v>Navajo</v>
          </cell>
          <cell r="Q141">
            <v>8</v>
          </cell>
        </row>
        <row r="142">
          <cell r="D142" t="str">
            <v>Akutan (fixed-wing)</v>
          </cell>
          <cell r="E142">
            <v>1706657</v>
          </cell>
          <cell r="F142" t="str">
            <v>Rate increases every April</v>
          </cell>
          <cell r="G142">
            <v>1</v>
          </cell>
          <cell r="H142">
            <v>1860691</v>
          </cell>
          <cell r="I142" t="str">
            <v>Grant Aviation</v>
          </cell>
          <cell r="J142" t="str">
            <v>DOT-OST-2000-7068</v>
          </cell>
          <cell r="K142">
            <v>45017</v>
          </cell>
          <cell r="L142">
            <v>46112</v>
          </cell>
          <cell r="M142" t="str">
            <v>VP</v>
          </cell>
          <cell r="N142" t="str">
            <v>2023-3-18</v>
          </cell>
          <cell r="O142" t="str">
            <v>DUT</v>
          </cell>
          <cell r="P142" t="str">
            <v>King Air 200</v>
          </cell>
          <cell r="Q142">
            <v>9</v>
          </cell>
        </row>
        <row r="143">
          <cell r="D143" t="str">
            <v>Akutan (helicopter)</v>
          </cell>
          <cell r="E143">
            <v>1152195</v>
          </cell>
          <cell r="F143" t="str">
            <v>Rate increases every April</v>
          </cell>
          <cell r="G143">
            <v>1</v>
          </cell>
          <cell r="H143">
            <v>1152195</v>
          </cell>
          <cell r="I143" t="str">
            <v>Maritime Helicopters</v>
          </cell>
          <cell r="J143" t="str">
            <v>DOT-OST-2000-7068</v>
          </cell>
          <cell r="K143">
            <v>45017</v>
          </cell>
          <cell r="L143">
            <v>46112</v>
          </cell>
          <cell r="M143" t="str">
            <v>VP</v>
          </cell>
          <cell r="N143" t="str">
            <v>2023-3-18</v>
          </cell>
          <cell r="O143" t="str">
            <v>7AK</v>
          </cell>
          <cell r="P143" t="str">
            <v>Bell 206</v>
          </cell>
          <cell r="Q143">
            <v>4</v>
          </cell>
        </row>
        <row r="144">
          <cell r="D144" t="str">
            <v>Skwentna</v>
          </cell>
          <cell r="E144">
            <v>44445</v>
          </cell>
          <cell r="F144" t="str">
            <v>Rate increases Jun 1, 2025</v>
          </cell>
          <cell r="G144">
            <v>1</v>
          </cell>
          <cell r="H144">
            <v>44445</v>
          </cell>
          <cell r="I144" t="str">
            <v>Spernak</v>
          </cell>
          <cell r="J144" t="str">
            <v>DOT-OST-2021-0165</v>
          </cell>
          <cell r="K144">
            <v>45444</v>
          </cell>
          <cell r="L144">
            <v>46173</v>
          </cell>
          <cell r="M144" t="str">
            <v>VP</v>
          </cell>
          <cell r="N144" t="str">
            <v>2024-5-6</v>
          </cell>
          <cell r="O144" t="str">
            <v>MRI</v>
          </cell>
          <cell r="P144" t="str">
            <v>Cessna 207</v>
          </cell>
          <cell r="Q144">
            <v>5</v>
          </cell>
        </row>
        <row r="145">
          <cell r="D145" t="str">
            <v>Diomede</v>
          </cell>
          <cell r="E145">
            <v>952062</v>
          </cell>
          <cell r="F145" t="str">
            <v>2025 Rate increases every July</v>
          </cell>
          <cell r="G145">
            <v>1</v>
          </cell>
          <cell r="H145">
            <v>952062</v>
          </cell>
          <cell r="I145" t="str">
            <v>Pathfinder</v>
          </cell>
          <cell r="J145" t="str">
            <v>DOT-OST-2020-0020</v>
          </cell>
          <cell r="K145">
            <v>45108</v>
          </cell>
          <cell r="L145">
            <v>46203</v>
          </cell>
          <cell r="M145" t="str">
            <v>SF</v>
          </cell>
          <cell r="N145" t="str">
            <v>2024-11-17</v>
          </cell>
          <cell r="O145" t="str">
            <v>OME</v>
          </cell>
          <cell r="P145" t="str">
            <v>Bell 212/412</v>
          </cell>
          <cell r="Q145">
            <v>9</v>
          </cell>
        </row>
        <row r="146">
          <cell r="D146" t="str">
            <v>False Pass</v>
          </cell>
          <cell r="E146">
            <v>287219</v>
          </cell>
          <cell r="F146" t="str">
            <v>Rate increases each September</v>
          </cell>
          <cell r="G146">
            <v>1</v>
          </cell>
          <cell r="H146">
            <v>287219</v>
          </cell>
          <cell r="I146" t="str">
            <v>Grant Aviation</v>
          </cell>
          <cell r="J146" t="str">
            <v>DOT-OST-2015-0059</v>
          </cell>
          <cell r="K146">
            <v>44440</v>
          </cell>
          <cell r="L146">
            <v>46265</v>
          </cell>
          <cell r="M146" t="str">
            <v>VP</v>
          </cell>
          <cell r="N146" t="str">
            <v>2021-7-20</v>
          </cell>
          <cell r="O146" t="str">
            <v>CDB</v>
          </cell>
          <cell r="P146" t="str">
            <v>Navajo</v>
          </cell>
          <cell r="Q146">
            <v>9</v>
          </cell>
        </row>
        <row r="147">
          <cell r="D147" t="str">
            <v>Manley Hot Springs</v>
          </cell>
          <cell r="E147">
            <v>92326</v>
          </cell>
          <cell r="G147">
            <v>1</v>
          </cell>
          <cell r="H147">
            <v>92326</v>
          </cell>
          <cell r="I147" t="str">
            <v>Warbelow's</v>
          </cell>
          <cell r="J147" t="str">
            <v>DOT-OST-2004-17563</v>
          </cell>
          <cell r="K147">
            <v>45536</v>
          </cell>
          <cell r="L147">
            <v>46265</v>
          </cell>
          <cell r="M147" t="str">
            <v>VP</v>
          </cell>
          <cell r="N147" t="str">
            <v>2024-9-9</v>
          </cell>
          <cell r="O147" t="str">
            <v>FAI</v>
          </cell>
          <cell r="P147" t="str">
            <v>Navajo</v>
          </cell>
          <cell r="Q147">
            <v>9</v>
          </cell>
        </row>
        <row r="148">
          <cell r="D148" t="str">
            <v>Minto</v>
          </cell>
          <cell r="E148">
            <v>92326</v>
          </cell>
          <cell r="G148">
            <v>1</v>
          </cell>
          <cell r="H148">
            <v>92326</v>
          </cell>
          <cell r="I148" t="str">
            <v>Warbelow's</v>
          </cell>
          <cell r="J148" t="str">
            <v>DOT-OST-2004-17563</v>
          </cell>
          <cell r="K148">
            <v>45536</v>
          </cell>
          <cell r="L148">
            <v>46265</v>
          </cell>
          <cell r="M148" t="str">
            <v>VP</v>
          </cell>
          <cell r="N148" t="str">
            <v>2024-9-9</v>
          </cell>
          <cell r="O148" t="str">
            <v>FAI</v>
          </cell>
          <cell r="P148" t="str">
            <v>Navajo</v>
          </cell>
          <cell r="Q148">
            <v>9</v>
          </cell>
        </row>
        <row r="149">
          <cell r="D149" t="str">
            <v>Excursion Inlet</v>
          </cell>
          <cell r="E149">
            <v>49250</v>
          </cell>
          <cell r="F149" t="str">
            <v>Rate increases every October</v>
          </cell>
          <cell r="G149">
            <v>1</v>
          </cell>
          <cell r="H149">
            <v>49250</v>
          </cell>
          <cell r="I149" t="str">
            <v>Ward Air</v>
          </cell>
          <cell r="J149" t="str">
            <v>DOT-OST-2002-12014</v>
          </cell>
          <cell r="K149">
            <v>44835</v>
          </cell>
          <cell r="L149">
            <v>46295</v>
          </cell>
          <cell r="M149" t="str">
            <v>MG</v>
          </cell>
          <cell r="N149" t="str">
            <v>2022-8-23</v>
          </cell>
          <cell r="O149" t="str">
            <v>JNU</v>
          </cell>
          <cell r="P149" t="str">
            <v>C-185/206/310</v>
          </cell>
          <cell r="Q149" t="str">
            <v>3 or 4</v>
          </cell>
        </row>
        <row r="150">
          <cell r="D150" t="str">
            <v>Kake</v>
          </cell>
          <cell r="E150">
            <v>755304</v>
          </cell>
          <cell r="F150" t="str">
            <v>Rate increases every October</v>
          </cell>
          <cell r="G150">
            <v>1</v>
          </cell>
          <cell r="H150">
            <v>755304</v>
          </cell>
          <cell r="I150" t="str">
            <v>Alaska Seaplanes</v>
          </cell>
          <cell r="J150" t="str">
            <v>DOT-OST-2008-0217</v>
          </cell>
          <cell r="K150">
            <v>44835</v>
          </cell>
          <cell r="L150">
            <v>46295</v>
          </cell>
          <cell r="M150" t="str">
            <v>MG</v>
          </cell>
          <cell r="N150" t="str">
            <v>2022-8-23</v>
          </cell>
          <cell r="O150" t="str">
            <v>JNU</v>
          </cell>
          <cell r="P150" t="str">
            <v>PC-12/C-208</v>
          </cell>
          <cell r="Q150">
            <v>9</v>
          </cell>
        </row>
        <row r="151">
          <cell r="D151" t="str">
            <v>Lake Minchumina</v>
          </cell>
          <cell r="E151">
            <v>213600</v>
          </cell>
          <cell r="F151" t="str">
            <v>Also may use C-206 or Beech A36 (4 seats each)</v>
          </cell>
          <cell r="G151">
            <v>1</v>
          </cell>
          <cell r="H151">
            <v>213600</v>
          </cell>
          <cell r="I151" t="str">
            <v>Wright Air</v>
          </cell>
          <cell r="J151" t="str">
            <v>DOT-OST-2008-0237</v>
          </cell>
          <cell r="K151">
            <v>45597</v>
          </cell>
          <cell r="L151">
            <v>46326</v>
          </cell>
          <cell r="M151" t="str">
            <v>SF</v>
          </cell>
          <cell r="N151" t="str">
            <v>2024-11-14</v>
          </cell>
          <cell r="O151" t="str">
            <v>FAI</v>
          </cell>
          <cell r="P151" t="str">
            <v>C-208/C-206</v>
          </cell>
          <cell r="Q151" t="str">
            <v>4/9</v>
          </cell>
        </row>
        <row r="152">
          <cell r="D152" t="str">
            <v>King Cove</v>
          </cell>
          <cell r="E152">
            <v>1582247</v>
          </cell>
          <cell r="F152" t="str">
            <v>Order 2024-9-19; Rate increases every December</v>
          </cell>
          <cell r="G152">
            <v>1</v>
          </cell>
          <cell r="H152">
            <v>1582247</v>
          </cell>
          <cell r="I152" t="str">
            <v>Grant Aviation</v>
          </cell>
          <cell r="J152" t="str">
            <v>DOT-OST-2015-0177</v>
          </cell>
          <cell r="K152">
            <v>45627</v>
          </cell>
          <cell r="L152">
            <v>46356</v>
          </cell>
          <cell r="M152" t="str">
            <v>MR</v>
          </cell>
          <cell r="N152" t="str">
            <v>2024-9-19</v>
          </cell>
          <cell r="O152" t="str">
            <v>CDB</v>
          </cell>
          <cell r="P152" t="str">
            <v>Navajo/King Air</v>
          </cell>
          <cell r="Q152">
            <v>9</v>
          </cell>
        </row>
        <row r="153">
          <cell r="D153" t="str">
            <v>McGrath</v>
          </cell>
          <cell r="E153">
            <v>563895</v>
          </cell>
          <cell r="F153" t="str">
            <v>Order 2024-8-18; Rate increases December 2025</v>
          </cell>
          <cell r="G153">
            <v>1</v>
          </cell>
          <cell r="H153">
            <v>563895</v>
          </cell>
          <cell r="I153" t="str">
            <v>Alaska Air Transit</v>
          </cell>
          <cell r="J153" t="str">
            <v>DOT-OST-2017-0108</v>
          </cell>
          <cell r="K153">
            <v>45627</v>
          </cell>
          <cell r="L153">
            <v>46356</v>
          </cell>
          <cell r="M153" t="str">
            <v>MG</v>
          </cell>
          <cell r="N153" t="str">
            <v>2024-8-18</v>
          </cell>
          <cell r="O153" t="str">
            <v>MRI</v>
          </cell>
          <cell r="P153" t="str">
            <v>PC-12</v>
          </cell>
          <cell r="Q153">
            <v>9</v>
          </cell>
        </row>
        <row r="154">
          <cell r="D154" t="str">
            <v>Angoon</v>
          </cell>
          <cell r="E154">
            <v>319097</v>
          </cell>
          <cell r="F154" t="str">
            <v>Rate increases every February</v>
          </cell>
          <cell r="G154">
            <v>1</v>
          </cell>
          <cell r="H154">
            <v>319097</v>
          </cell>
          <cell r="I154" t="str">
            <v>Alaska Seaplanes</v>
          </cell>
          <cell r="J154" t="str">
            <v>DOT-OST-2006-25542</v>
          </cell>
          <cell r="K154">
            <v>44957</v>
          </cell>
          <cell r="L154">
            <v>46418</v>
          </cell>
          <cell r="M154" t="str">
            <v>MG</v>
          </cell>
          <cell r="N154" t="str">
            <v>2022-12-11</v>
          </cell>
          <cell r="O154" t="str">
            <v>JNU</v>
          </cell>
          <cell r="P154" t="str">
            <v>C206/Beaver/C208</v>
          </cell>
          <cell r="Q154" t="str">
            <v>4/6/9</v>
          </cell>
        </row>
        <row r="155">
          <cell r="D155" t="str">
            <v>Egegik</v>
          </cell>
          <cell r="E155">
            <v>196217</v>
          </cell>
          <cell r="F155" t="str">
            <v>$0 May through Sept., rate increases each Feb.</v>
          </cell>
          <cell r="G155">
            <v>0.9</v>
          </cell>
          <cell r="H155">
            <v>218018.88888888888</v>
          </cell>
          <cell r="I155" t="str">
            <v>Grant Aviation</v>
          </cell>
          <cell r="J155" t="str">
            <v>DOT-OST-2015-0242</v>
          </cell>
          <cell r="K155">
            <v>44572</v>
          </cell>
          <cell r="L155">
            <v>46418</v>
          </cell>
          <cell r="M155" t="str">
            <v>MG</v>
          </cell>
          <cell r="N155" t="str">
            <v>2022-1-5</v>
          </cell>
          <cell r="O155" t="str">
            <v>AKN</v>
          </cell>
          <cell r="P155" t="str">
            <v>C-207/GA-8</v>
          </cell>
          <cell r="Q155">
            <v>6</v>
          </cell>
        </row>
        <row r="156">
          <cell r="D156" t="str">
            <v>Elfin Cove</v>
          </cell>
          <cell r="E156">
            <v>460787</v>
          </cell>
          <cell r="F156" t="str">
            <v>Rate increases every February</v>
          </cell>
          <cell r="G156">
            <v>1</v>
          </cell>
          <cell r="H156">
            <v>460787</v>
          </cell>
          <cell r="I156" t="str">
            <v>Alaska Seaplanes</v>
          </cell>
          <cell r="J156" t="str">
            <v>DOT-OST-2002-11586</v>
          </cell>
          <cell r="K156">
            <v>44957</v>
          </cell>
          <cell r="L156">
            <v>46418</v>
          </cell>
          <cell r="M156" t="str">
            <v>MG</v>
          </cell>
          <cell r="N156" t="str">
            <v>2022-12-11</v>
          </cell>
          <cell r="O156" t="str">
            <v>JNU</v>
          </cell>
          <cell r="P156" t="str">
            <v>C206/Beaver/C208</v>
          </cell>
          <cell r="Q156" t="str">
            <v>4/6/9</v>
          </cell>
        </row>
        <row r="157">
          <cell r="D157" t="str">
            <v>Pelican</v>
          </cell>
          <cell r="E157">
            <v>853751</v>
          </cell>
          <cell r="F157" t="str">
            <v>Rate increases every February</v>
          </cell>
          <cell r="G157">
            <v>1</v>
          </cell>
          <cell r="H157">
            <v>853751</v>
          </cell>
          <cell r="I157" t="str">
            <v>Alaska Seaplanes</v>
          </cell>
          <cell r="J157" t="str">
            <v>DOT-OST-2002-11586</v>
          </cell>
          <cell r="K157">
            <v>44957</v>
          </cell>
          <cell r="L157">
            <v>46418</v>
          </cell>
          <cell r="M157" t="str">
            <v>MG</v>
          </cell>
          <cell r="N157" t="str">
            <v>2022-12-11</v>
          </cell>
          <cell r="O157" t="str">
            <v>JNU</v>
          </cell>
          <cell r="P157" t="str">
            <v>C206/Beaver/C208</v>
          </cell>
          <cell r="Q157" t="str">
            <v>4/6/9</v>
          </cell>
        </row>
        <row r="158">
          <cell r="D158" t="str">
            <v>Tenakee</v>
          </cell>
          <cell r="E158">
            <v>252340</v>
          </cell>
          <cell r="F158" t="str">
            <v>Rate increases every February</v>
          </cell>
          <cell r="G158">
            <v>1</v>
          </cell>
          <cell r="H158">
            <v>252340</v>
          </cell>
          <cell r="I158" t="str">
            <v>Alaska Seaplanes</v>
          </cell>
          <cell r="J158" t="str">
            <v>DOT-OST-2006-25542</v>
          </cell>
          <cell r="K158">
            <v>44957</v>
          </cell>
          <cell r="L158">
            <v>46418</v>
          </cell>
          <cell r="M158" t="str">
            <v>MG</v>
          </cell>
          <cell r="N158" t="str">
            <v>2022-12-11</v>
          </cell>
          <cell r="O158" t="str">
            <v>JNU</v>
          </cell>
          <cell r="P158" t="str">
            <v>C206/Beaver/C208</v>
          </cell>
          <cell r="Q158" t="str">
            <v>4/6/9</v>
          </cell>
        </row>
        <row r="159">
          <cell r="D159" t="str">
            <v>Ekwok</v>
          </cell>
          <cell r="E159">
            <v>252517</v>
          </cell>
          <cell r="F159" t="str">
            <v>Rate increases each March</v>
          </cell>
          <cell r="G159">
            <v>1</v>
          </cell>
          <cell r="H159">
            <v>252517</v>
          </cell>
          <cell r="I159" t="str">
            <v>Grant Aviation</v>
          </cell>
          <cell r="J159" t="str">
            <v>DOT-OST-2015-0175</v>
          </cell>
          <cell r="K159">
            <v>45717</v>
          </cell>
          <cell r="L159">
            <v>46446</v>
          </cell>
          <cell r="M159" t="str">
            <v>MR</v>
          </cell>
          <cell r="N159" t="str">
            <v>2025-2-16</v>
          </cell>
          <cell r="O159" t="str">
            <v>DLG</v>
          </cell>
          <cell r="P159" t="str">
            <v>C-207</v>
          </cell>
          <cell r="Q159">
            <v>6</v>
          </cell>
        </row>
        <row r="160">
          <cell r="D160" t="str">
            <v xml:space="preserve">Cordova </v>
          </cell>
          <cell r="E160">
            <v>5718676</v>
          </cell>
          <cell r="F160" t="str">
            <v>Passenger service (consolidated year 1 &amp; 2)</v>
          </cell>
          <cell r="G160">
            <v>0.98</v>
          </cell>
          <cell r="H160">
            <v>5718676</v>
          </cell>
          <cell r="I160" t="str">
            <v>Alaska Airlines</v>
          </cell>
          <cell r="J160" t="str">
            <v>DOT-OST-1998-4899</v>
          </cell>
          <cell r="K160">
            <v>45778</v>
          </cell>
          <cell r="L160">
            <v>46507</v>
          </cell>
          <cell r="M160" t="str">
            <v>MG</v>
          </cell>
          <cell r="N160" t="str">
            <v>2025-3-16</v>
          </cell>
          <cell r="O160" t="str">
            <v>ANC/JNU</v>
          </cell>
          <cell r="P160" t="str">
            <v>B-737</v>
          </cell>
          <cell r="Q160">
            <v>124</v>
          </cell>
        </row>
        <row r="161">
          <cell r="D161" t="str">
            <v>Cordova (freighter)</v>
          </cell>
          <cell r="E161">
            <v>27600</v>
          </cell>
          <cell r="F161" t="str">
            <v>Freighter-only service (years 1 &amp; 2)</v>
          </cell>
          <cell r="G161">
            <v>1</v>
          </cell>
          <cell r="H161">
            <v>27600</v>
          </cell>
          <cell r="I161" t="str">
            <v>Alaska Airlines</v>
          </cell>
          <cell r="J161" t="str">
            <v>DOT-OST-1998-4899</v>
          </cell>
          <cell r="K161">
            <v>45778</v>
          </cell>
          <cell r="L161">
            <v>46507</v>
          </cell>
          <cell r="M161" t="str">
            <v>MG</v>
          </cell>
          <cell r="N161" t="str">
            <v>2025-3-16</v>
          </cell>
          <cell r="O161" t="str">
            <v>ANC/JNU</v>
          </cell>
          <cell r="P161" t="str">
            <v>B-737-700F</v>
          </cell>
          <cell r="Q161">
            <v>0</v>
          </cell>
        </row>
        <row r="162">
          <cell r="D162" t="str">
            <v xml:space="preserve">Gustavus </v>
          </cell>
          <cell r="E162">
            <v>506894</v>
          </cell>
          <cell r="F162" t="str">
            <v>Passenger service (consolidated year 1 &amp; 2)</v>
          </cell>
          <cell r="G162">
            <v>0.98</v>
          </cell>
          <cell r="H162">
            <v>517238.77551020408</v>
          </cell>
          <cell r="I162" t="str">
            <v>Alaska Airlines</v>
          </cell>
          <cell r="J162" t="str">
            <v>DOT-OST-1998-4899</v>
          </cell>
          <cell r="K162">
            <v>45778</v>
          </cell>
          <cell r="L162">
            <v>46507</v>
          </cell>
          <cell r="M162" t="str">
            <v>MG</v>
          </cell>
          <cell r="N162" t="str">
            <v>2025-3-16</v>
          </cell>
          <cell r="O162" t="str">
            <v>JNU</v>
          </cell>
          <cell r="P162" t="str">
            <v>B-737</v>
          </cell>
          <cell r="Q162">
            <v>124</v>
          </cell>
        </row>
        <row r="163">
          <cell r="D163" t="str">
            <v>Petersburg</v>
          </cell>
          <cell r="E163">
            <v>2395607</v>
          </cell>
          <cell r="F163" t="str">
            <v>Passenger service (consolidated year 1 &amp; 2)</v>
          </cell>
          <cell r="G163">
            <v>0.98</v>
          </cell>
          <cell r="H163">
            <v>2444496.9387755101</v>
          </cell>
          <cell r="I163" t="str">
            <v>Alaska Airlines</v>
          </cell>
          <cell r="J163" t="str">
            <v>DOT-OST-1998-4899</v>
          </cell>
          <cell r="K163">
            <v>45778</v>
          </cell>
          <cell r="L163">
            <v>46507</v>
          </cell>
          <cell r="M163" t="str">
            <v>MG</v>
          </cell>
          <cell r="N163" t="str">
            <v>2025-3-16</v>
          </cell>
          <cell r="O163" t="str">
            <v>JNU/KTN</v>
          </cell>
          <cell r="P163" t="str">
            <v>B-737</v>
          </cell>
          <cell r="Q163">
            <v>124</v>
          </cell>
        </row>
        <row r="164">
          <cell r="D164" t="str">
            <v>Petersburg (freighter)</v>
          </cell>
          <cell r="E164">
            <v>308343</v>
          </cell>
          <cell r="F164" t="str">
            <v>Freighter-only service (years 1 &amp; 2)</v>
          </cell>
          <cell r="G164">
            <v>1</v>
          </cell>
          <cell r="H164">
            <v>308343</v>
          </cell>
          <cell r="I164" t="str">
            <v>Alaska Airlines</v>
          </cell>
          <cell r="J164" t="str">
            <v>DOT-OST-1998-4899</v>
          </cell>
          <cell r="K164">
            <v>45778</v>
          </cell>
          <cell r="L164">
            <v>46507</v>
          </cell>
          <cell r="M164" t="str">
            <v>MG</v>
          </cell>
          <cell r="N164" t="str">
            <v>2025-3-16</v>
          </cell>
          <cell r="O164" t="str">
            <v>JNU/SEA</v>
          </cell>
          <cell r="P164" t="str">
            <v>B-737-700F</v>
          </cell>
          <cell r="Q164">
            <v>0</v>
          </cell>
        </row>
        <row r="165">
          <cell r="D165" t="str">
            <v>Wrangell</v>
          </cell>
          <cell r="E165">
            <v>2709315</v>
          </cell>
          <cell r="F165" t="str">
            <v>Passenger service (consolidated year 1 &amp; 2)</v>
          </cell>
          <cell r="G165">
            <v>0.98</v>
          </cell>
          <cell r="H165">
            <v>2764607.1428571427</v>
          </cell>
          <cell r="I165" t="str">
            <v>Alaska Airlines</v>
          </cell>
          <cell r="J165" t="str">
            <v>DOT-OST-1998-4899</v>
          </cell>
          <cell r="K165">
            <v>45778</v>
          </cell>
          <cell r="L165">
            <v>46507</v>
          </cell>
          <cell r="M165" t="str">
            <v>MG</v>
          </cell>
          <cell r="N165" t="str">
            <v>2025-3-16</v>
          </cell>
          <cell r="O165" t="str">
            <v>JNU/KTN</v>
          </cell>
          <cell r="P165" t="str">
            <v>B-737</v>
          </cell>
          <cell r="Q165">
            <v>124</v>
          </cell>
        </row>
        <row r="166">
          <cell r="D166" t="str">
            <v>Wrangell (freighter)</v>
          </cell>
          <cell r="E166">
            <v>338778</v>
          </cell>
          <cell r="F166" t="str">
            <v>Freighter-only service (years 1 &amp; 2)</v>
          </cell>
          <cell r="G166">
            <v>1</v>
          </cell>
          <cell r="H166">
            <v>338778</v>
          </cell>
          <cell r="I166" t="str">
            <v>Alaska Airlines</v>
          </cell>
          <cell r="J166" t="str">
            <v>DOT-OST-1998-4899</v>
          </cell>
          <cell r="K166">
            <v>45778</v>
          </cell>
          <cell r="L166">
            <v>46507</v>
          </cell>
          <cell r="M166" t="str">
            <v>MG</v>
          </cell>
          <cell r="N166" t="str">
            <v>2025-3-16</v>
          </cell>
          <cell r="O166" t="str">
            <v>JNU/SEA</v>
          </cell>
          <cell r="P166" t="str">
            <v>B-737-700F</v>
          </cell>
          <cell r="Q166">
            <v>0</v>
          </cell>
        </row>
        <row r="167">
          <cell r="D167" t="str">
            <v>Yakutat</v>
          </cell>
          <cell r="E167">
            <v>5815877</v>
          </cell>
          <cell r="F167" t="str">
            <v>Passenger service (consolidated year 1 &amp; 2)</v>
          </cell>
          <cell r="G167">
            <v>0.98</v>
          </cell>
          <cell r="H167">
            <v>5934568.3673469387</v>
          </cell>
          <cell r="I167" t="str">
            <v>Alaska Airlines</v>
          </cell>
          <cell r="J167" t="str">
            <v>DOT-OST-1998-4899</v>
          </cell>
          <cell r="K167">
            <v>45778</v>
          </cell>
          <cell r="L167">
            <v>46507</v>
          </cell>
          <cell r="M167" t="str">
            <v>MG</v>
          </cell>
          <cell r="N167" t="str">
            <v>2025-3-16</v>
          </cell>
          <cell r="O167" t="str">
            <v>ANC/JNU</v>
          </cell>
          <cell r="P167" t="str">
            <v>B-737</v>
          </cell>
          <cell r="Q167">
            <v>124</v>
          </cell>
        </row>
        <row r="168">
          <cell r="D168" t="str">
            <v>Yakutat (freighter)</v>
          </cell>
          <cell r="E168">
            <v>24076</v>
          </cell>
          <cell r="F168" t="str">
            <v>Freighter-only service (years 1 &amp; 2)</v>
          </cell>
          <cell r="G168">
            <v>1</v>
          </cell>
          <cell r="H168">
            <v>24076</v>
          </cell>
          <cell r="I168" t="str">
            <v>Alaska Airlines</v>
          </cell>
          <cell r="J168" t="str">
            <v>DOT-OST-1998-4899</v>
          </cell>
          <cell r="K168">
            <v>45778</v>
          </cell>
          <cell r="L168">
            <v>46507</v>
          </cell>
          <cell r="M168" t="str">
            <v>MG</v>
          </cell>
          <cell r="N168" t="str">
            <v>2025-3-16</v>
          </cell>
          <cell r="O168" t="str">
            <v>ANC/JNU</v>
          </cell>
          <cell r="P168" t="str">
            <v>B-737-700F</v>
          </cell>
          <cell r="Q168">
            <v>0</v>
          </cell>
        </row>
        <row r="169">
          <cell r="D169" t="str">
            <v>Chisana</v>
          </cell>
          <cell r="E169">
            <v>229880</v>
          </cell>
          <cell r="F169" t="str">
            <v>Seasonal (one round trip in off-season)</v>
          </cell>
          <cell r="G169">
            <v>1</v>
          </cell>
          <cell r="H169">
            <v>229880</v>
          </cell>
          <cell r="I169" t="str">
            <v>40-Mile Air</v>
          </cell>
          <cell r="J169" t="str">
            <v>DOT-OST-1998-4574</v>
          </cell>
          <cell r="K169">
            <v>45809</v>
          </cell>
          <cell r="L169">
            <v>46538</v>
          </cell>
          <cell r="M169" t="str">
            <v>VP</v>
          </cell>
          <cell r="N169" t="str">
            <v>2025-6-8</v>
          </cell>
          <cell r="O169" t="str">
            <v>TKJ</v>
          </cell>
          <cell r="P169" t="str">
            <v>C-185/C-206/C-207</v>
          </cell>
          <cell r="Q169" t="str">
            <v>3/4/4</v>
          </cell>
        </row>
        <row r="170">
          <cell r="D170" t="str">
            <v>Metlakatla</v>
          </cell>
          <cell r="E170">
            <v>1587179</v>
          </cell>
          <cell r="F170" t="str">
            <v>Rate increases each July</v>
          </cell>
          <cell r="G170">
            <v>1</v>
          </cell>
          <cell r="H170">
            <v>1587179</v>
          </cell>
          <cell r="I170" t="str">
            <v>Taquan</v>
          </cell>
          <cell r="J170" t="str">
            <v>DOT-OST-2021-0164</v>
          </cell>
          <cell r="K170">
            <v>45474</v>
          </cell>
          <cell r="L170">
            <v>46568</v>
          </cell>
          <cell r="M170" t="str">
            <v>VP</v>
          </cell>
          <cell r="N170" t="str">
            <v>2024-7-13</v>
          </cell>
          <cell r="O170" t="str">
            <v>WFB</v>
          </cell>
          <cell r="P170" t="str">
            <v>DHC-2 Beaver</v>
          </cell>
          <cell r="Q170">
            <v>6</v>
          </cell>
        </row>
        <row r="171">
          <cell r="D171" t="str">
            <v>Karluk</v>
          </cell>
          <cell r="E171">
            <v>478384</v>
          </cell>
          <cell r="F171" t="str">
            <v>Rate increases every November</v>
          </cell>
          <cell r="G171">
            <v>1</v>
          </cell>
          <cell r="H171">
            <v>478384</v>
          </cell>
          <cell r="I171" t="str">
            <v>Island Air</v>
          </cell>
          <cell r="J171" t="str">
            <v>DOT-OST-2004-19342</v>
          </cell>
          <cell r="K171">
            <v>44866</v>
          </cell>
          <cell r="L171">
            <v>46691</v>
          </cell>
          <cell r="M171" t="str">
            <v>VP</v>
          </cell>
          <cell r="N171" t="str">
            <v>2022-8-33</v>
          </cell>
          <cell r="O171" t="str">
            <v>ADQ</v>
          </cell>
          <cell r="P171" t="str">
            <v>PA-32/BNI/C208</v>
          </cell>
          <cell r="Q171" t="str">
            <v>5/9/9</v>
          </cell>
        </row>
        <row r="172">
          <cell r="D172" t="str">
            <v>Levelock</v>
          </cell>
          <cell r="E172">
            <v>295355</v>
          </cell>
          <cell r="F172" t="str">
            <v>Rate increases each March</v>
          </cell>
          <cell r="G172">
            <v>1</v>
          </cell>
          <cell r="H172">
            <v>295355</v>
          </cell>
          <cell r="I172" t="str">
            <v>Grant Aviation</v>
          </cell>
          <cell r="J172" t="str">
            <v>DOT-OST-2015-0243</v>
          </cell>
          <cell r="K172">
            <v>45717</v>
          </cell>
          <cell r="L172">
            <v>46812</v>
          </cell>
          <cell r="M172" t="str">
            <v>MG</v>
          </cell>
          <cell r="N172" t="str">
            <v>2025-1-4</v>
          </cell>
          <cell r="O172" t="str">
            <v>AKN</v>
          </cell>
          <cell r="P172" t="str">
            <v>C-207</v>
          </cell>
          <cell r="Q172">
            <v>6</v>
          </cell>
        </row>
        <row r="173">
          <cell r="D173" t="str">
            <v>Perryville</v>
          </cell>
          <cell r="E173">
            <v>1756921</v>
          </cell>
          <cell r="F173" t="str">
            <v>Rate increases each March</v>
          </cell>
          <cell r="G173">
            <v>1</v>
          </cell>
          <cell r="H173">
            <v>1756921</v>
          </cell>
          <cell r="I173" t="str">
            <v>Grant Aviation</v>
          </cell>
          <cell r="J173" t="str">
            <v>DOT-OST-2015-0116</v>
          </cell>
          <cell r="K173">
            <v>45717</v>
          </cell>
          <cell r="L173">
            <v>46812</v>
          </cell>
          <cell r="M173" t="str">
            <v>VP</v>
          </cell>
          <cell r="N173" t="str">
            <v>2025-2-18</v>
          </cell>
          <cell r="O173" t="str">
            <v>AKN</v>
          </cell>
          <cell r="P173" t="str">
            <v>Caravan</v>
          </cell>
          <cell r="Q173">
            <v>9</v>
          </cell>
        </row>
        <row r="174">
          <cell r="D174" t="str">
            <v>Port Heiden</v>
          </cell>
          <cell r="E174">
            <v>351574</v>
          </cell>
          <cell r="F174" t="str">
            <v>Rate increases each May</v>
          </cell>
          <cell r="G174">
            <v>1</v>
          </cell>
          <cell r="H174">
            <v>351574</v>
          </cell>
          <cell r="I174" t="str">
            <v>Grant Aviation</v>
          </cell>
          <cell r="J174" t="str">
            <v>DOT-OST-2016-0012</v>
          </cell>
          <cell r="K174">
            <v>45778</v>
          </cell>
          <cell r="L174">
            <v>46873</v>
          </cell>
          <cell r="M174" t="str">
            <v>MG</v>
          </cell>
          <cell r="N174" t="str">
            <v>2025-3-9</v>
          </cell>
          <cell r="O174" t="str">
            <v>AKN</v>
          </cell>
          <cell r="P174" t="str">
            <v>C-208</v>
          </cell>
          <cell r="Q174">
            <v>9</v>
          </cell>
        </row>
        <row r="175">
          <cell r="D175" t="str">
            <v>Clark's Point</v>
          </cell>
          <cell r="E175">
            <v>253704</v>
          </cell>
          <cell r="F175" t="str">
            <v>Rate increases every September</v>
          </cell>
          <cell r="G175">
            <v>1</v>
          </cell>
          <cell r="H175">
            <v>253704</v>
          </cell>
          <cell r="I175" t="str">
            <v>Grant Aviation</v>
          </cell>
          <cell r="J175" t="str">
            <v>DOT-OST-2015-0058</v>
          </cell>
          <cell r="K175">
            <v>45172</v>
          </cell>
          <cell r="L175">
            <v>46996</v>
          </cell>
          <cell r="M175" t="str">
            <v>VP</v>
          </cell>
          <cell r="N175" t="str">
            <v>2024-3-4</v>
          </cell>
          <cell r="O175" t="str">
            <v>DLG</v>
          </cell>
          <cell r="P175" t="str">
            <v>C-207/C-208</v>
          </cell>
          <cell r="Q175" t="str">
            <v>6, 9</v>
          </cell>
        </row>
        <row r="176">
          <cell r="D176" t="str">
            <v>Healy Lake</v>
          </cell>
          <cell r="E176">
            <v>240860</v>
          </cell>
          <cell r="G176">
            <v>1</v>
          </cell>
          <cell r="H176">
            <v>240860</v>
          </cell>
          <cell r="I176" t="str">
            <v>Wright Air</v>
          </cell>
          <cell r="J176" t="str">
            <v>DOT-OST-1998-3546</v>
          </cell>
          <cell r="K176">
            <v>45536</v>
          </cell>
          <cell r="L176">
            <v>46996</v>
          </cell>
          <cell r="M176" t="str">
            <v>VP</v>
          </cell>
          <cell r="N176" t="str">
            <v>2024-8-19</v>
          </cell>
          <cell r="O176" t="str">
            <v>FAI</v>
          </cell>
          <cell r="P176" t="str">
            <v>C-206/C-208</v>
          </cell>
          <cell r="Q176" t="str">
            <v>5 or 9</v>
          </cell>
        </row>
        <row r="177">
          <cell r="D177" t="str">
            <v>Koliganek</v>
          </cell>
          <cell r="E177">
            <v>960206</v>
          </cell>
          <cell r="F177" t="str">
            <v>Rate increases every September</v>
          </cell>
          <cell r="G177">
            <v>1</v>
          </cell>
          <cell r="H177">
            <v>960206</v>
          </cell>
          <cell r="I177" t="str">
            <v>Grant Aviation</v>
          </cell>
          <cell r="J177" t="str">
            <v>DOT-OST-2016-0011</v>
          </cell>
          <cell r="K177">
            <v>45172</v>
          </cell>
          <cell r="L177">
            <v>46996</v>
          </cell>
          <cell r="M177" t="str">
            <v>VP</v>
          </cell>
          <cell r="N177" t="str">
            <v>2024-3-4</v>
          </cell>
          <cell r="O177" t="str">
            <v>DLG</v>
          </cell>
          <cell r="P177" t="str">
            <v>C-207/C-208</v>
          </cell>
          <cell r="Q177" t="str">
            <v>6, 9</v>
          </cell>
        </row>
        <row r="178">
          <cell r="D178" t="str">
            <v>Manokotak</v>
          </cell>
          <cell r="E178">
            <v>492215</v>
          </cell>
          <cell r="F178" t="str">
            <v>Rate increases every September</v>
          </cell>
          <cell r="G178">
            <v>1</v>
          </cell>
          <cell r="H178">
            <v>492215</v>
          </cell>
          <cell r="I178" t="str">
            <v>Grant Aviation</v>
          </cell>
          <cell r="J178" t="str">
            <v>DOT-OST-2015-0244</v>
          </cell>
          <cell r="K178">
            <v>45172</v>
          </cell>
          <cell r="L178">
            <v>46996</v>
          </cell>
          <cell r="M178" t="str">
            <v>VP</v>
          </cell>
          <cell r="N178" t="str">
            <v>2024-3-4</v>
          </cell>
          <cell r="O178" t="str">
            <v>DLG</v>
          </cell>
          <cell r="P178" t="str">
            <v>C-207/C-208</v>
          </cell>
          <cell r="Q178" t="str">
            <v>6, 9</v>
          </cell>
        </row>
        <row r="179">
          <cell r="D179" t="str">
            <v>New Stuyahok</v>
          </cell>
          <cell r="E179">
            <v>576780</v>
          </cell>
          <cell r="F179" t="str">
            <v>Rate increases every September</v>
          </cell>
          <cell r="G179">
            <v>1</v>
          </cell>
          <cell r="H179">
            <v>576780</v>
          </cell>
          <cell r="I179" t="str">
            <v>Grant Aviation</v>
          </cell>
          <cell r="J179" t="str">
            <v>DOT-OST-2016-0010</v>
          </cell>
          <cell r="K179">
            <v>45172</v>
          </cell>
          <cell r="L179">
            <v>46996</v>
          </cell>
          <cell r="M179" t="str">
            <v>VP</v>
          </cell>
          <cell r="N179" t="str">
            <v>2024-3-4</v>
          </cell>
          <cell r="O179" t="str">
            <v>DLG</v>
          </cell>
          <cell r="P179" t="str">
            <v>C-207/C-208</v>
          </cell>
          <cell r="Q179" t="str">
            <v>6, 9</v>
          </cell>
        </row>
        <row r="180">
          <cell r="D180" t="str">
            <v>Gulkana</v>
          </cell>
          <cell r="E180">
            <v>424775</v>
          </cell>
          <cell r="F180" t="str">
            <v>Rate increases each February 1</v>
          </cell>
          <cell r="G180">
            <v>1</v>
          </cell>
          <cell r="H180">
            <v>424775</v>
          </cell>
          <cell r="I180" t="str">
            <v>Reeve</v>
          </cell>
          <cell r="J180" t="str">
            <v>DOT-OST-1995-492</v>
          </cell>
          <cell r="K180">
            <v>45689</v>
          </cell>
          <cell r="L180">
            <v>47149</v>
          </cell>
          <cell r="M180" t="str">
            <v>VP</v>
          </cell>
          <cell r="N180" t="str">
            <v>2025-2-15</v>
          </cell>
          <cell r="O180" t="str">
            <v>ANC</v>
          </cell>
          <cell r="P180" t="str">
            <v>King Air</v>
          </cell>
          <cell r="Q180">
            <v>9</v>
          </cell>
        </row>
        <row r="181">
          <cell r="D181" t="str">
            <v>May Creek</v>
          </cell>
          <cell r="E181">
            <v>256074</v>
          </cell>
          <cell r="F181" t="str">
            <v>Rate increases each February 1</v>
          </cell>
          <cell r="G181">
            <v>1</v>
          </cell>
          <cell r="H181">
            <v>256074</v>
          </cell>
          <cell r="I181" t="str">
            <v>Copper Valley</v>
          </cell>
          <cell r="J181" t="str">
            <v>DOT-OST-1995-492</v>
          </cell>
          <cell r="K181">
            <v>45689</v>
          </cell>
          <cell r="L181">
            <v>47149</v>
          </cell>
          <cell r="M181" t="str">
            <v>VP</v>
          </cell>
          <cell r="N181" t="str">
            <v>2025-2-15</v>
          </cell>
          <cell r="O181" t="str">
            <v>GKN</v>
          </cell>
          <cell r="P181" t="str">
            <v>C185/206</v>
          </cell>
          <cell r="Q181" t="str">
            <v>3-5</v>
          </cell>
        </row>
        <row r="182">
          <cell r="D182" t="str">
            <v>McCarthy</v>
          </cell>
          <cell r="E182">
            <v>256074</v>
          </cell>
          <cell r="F182" t="str">
            <v>Rate increases each February 1</v>
          </cell>
          <cell r="G182">
            <v>1</v>
          </cell>
          <cell r="H182">
            <v>256074</v>
          </cell>
          <cell r="I182" t="str">
            <v>Copper Valley</v>
          </cell>
          <cell r="J182" t="str">
            <v>DOT-OST-1995-492</v>
          </cell>
          <cell r="K182">
            <v>45689</v>
          </cell>
          <cell r="L182">
            <v>47149</v>
          </cell>
          <cell r="M182" t="str">
            <v>VP</v>
          </cell>
          <cell r="N182" t="str">
            <v>2025-2-15</v>
          </cell>
          <cell r="O182" t="str">
            <v>GKN</v>
          </cell>
          <cell r="P182" t="str">
            <v>C185/206</v>
          </cell>
          <cell r="Q182" t="str">
            <v>3-5</v>
          </cell>
        </row>
        <row r="183">
          <cell r="D183" t="str">
            <v>Igiugig</v>
          </cell>
          <cell r="E183">
            <v>354916</v>
          </cell>
          <cell r="F183" t="str">
            <v>Rate increases each March</v>
          </cell>
          <cell r="G183">
            <v>1</v>
          </cell>
          <cell r="H183">
            <v>354916</v>
          </cell>
          <cell r="I183" t="str">
            <v>Grant Aviation</v>
          </cell>
          <cell r="J183" t="str">
            <v>DOT-OST-2015-0176</v>
          </cell>
          <cell r="K183">
            <v>45717</v>
          </cell>
          <cell r="L183">
            <v>47177</v>
          </cell>
          <cell r="M183" t="str">
            <v>MR</v>
          </cell>
          <cell r="N183" t="str">
            <v>2025-2-16</v>
          </cell>
          <cell r="O183" t="str">
            <v>AKN</v>
          </cell>
          <cell r="P183" t="str">
            <v>C-207</v>
          </cell>
          <cell r="Q183">
            <v>6</v>
          </cell>
        </row>
        <row r="184">
          <cell r="D184" t="str">
            <v>Pilot Point</v>
          </cell>
          <cell r="E184">
            <v>270954</v>
          </cell>
          <cell r="F184" t="str">
            <v>Rate increases each March</v>
          </cell>
          <cell r="G184">
            <v>1</v>
          </cell>
          <cell r="H184">
            <v>270954</v>
          </cell>
          <cell r="I184" t="str">
            <v>Grant Aviation</v>
          </cell>
          <cell r="J184" t="str">
            <v>DOT-OST-2015-0178</v>
          </cell>
          <cell r="K184">
            <v>45717</v>
          </cell>
          <cell r="L184">
            <v>47177</v>
          </cell>
          <cell r="M184" t="str">
            <v>MR</v>
          </cell>
          <cell r="N184" t="str">
            <v>2025-2-16</v>
          </cell>
          <cell r="O184" t="str">
            <v>AKN</v>
          </cell>
          <cell r="P184" t="str">
            <v>C-207</v>
          </cell>
          <cell r="Q184">
            <v>6</v>
          </cell>
        </row>
        <row r="185">
          <cell r="D185" t="str">
            <v>South Naknek</v>
          </cell>
          <cell r="E185">
            <v>282900</v>
          </cell>
          <cell r="F185" t="str">
            <v>Rate increases each March</v>
          </cell>
          <cell r="G185">
            <v>1</v>
          </cell>
          <cell r="H185">
            <v>282900</v>
          </cell>
          <cell r="I185" t="str">
            <v>Grant Aviation</v>
          </cell>
          <cell r="J185" t="str">
            <v>DOT-OST-2015-0060</v>
          </cell>
          <cell r="K185">
            <v>45717</v>
          </cell>
          <cell r="L185">
            <v>47177</v>
          </cell>
          <cell r="M185" t="str">
            <v>VP</v>
          </cell>
          <cell r="N185" t="str">
            <v>2025-2-18</v>
          </cell>
          <cell r="O185" t="str">
            <v>AKN</v>
          </cell>
          <cell r="P185" t="str">
            <v>C-207</v>
          </cell>
          <cell r="Q185">
            <v>6</v>
          </cell>
        </row>
        <row r="186">
          <cell r="D186" t="str">
            <v>Ugashik</v>
          </cell>
          <cell r="E186">
            <v>270954</v>
          </cell>
          <cell r="F186" t="str">
            <v>Rate increases each March</v>
          </cell>
          <cell r="G186">
            <v>1</v>
          </cell>
          <cell r="H186">
            <v>270954</v>
          </cell>
          <cell r="I186" t="str">
            <v>Grant Aviation</v>
          </cell>
          <cell r="J186" t="str">
            <v>DOT-OST-2015-0179</v>
          </cell>
          <cell r="K186">
            <v>45717</v>
          </cell>
          <cell r="L186">
            <v>47177</v>
          </cell>
          <cell r="M186" t="str">
            <v>MR</v>
          </cell>
          <cell r="N186" t="str">
            <v>2025-2-16</v>
          </cell>
          <cell r="O186" t="str">
            <v>AKN</v>
          </cell>
          <cell r="P186" t="str">
            <v>C-207/PA-32</v>
          </cell>
          <cell r="Q186">
            <v>6</v>
          </cell>
        </row>
        <row r="187">
          <cell r="D187" t="str">
            <v>Akhiok</v>
          </cell>
          <cell r="E187">
            <v>530607</v>
          </cell>
          <cell r="F187" t="str">
            <v>Rate increases every July 1</v>
          </cell>
          <cell r="G187">
            <v>1</v>
          </cell>
          <cell r="H187">
            <v>530607</v>
          </cell>
          <cell r="I187" t="str">
            <v>Island Air</v>
          </cell>
          <cell r="J187" t="str">
            <v>DOT-OST-2017-0046</v>
          </cell>
          <cell r="K187">
            <v>45474</v>
          </cell>
          <cell r="L187">
            <v>47299</v>
          </cell>
          <cell r="M187" t="str">
            <v>SF</v>
          </cell>
          <cell r="N187" t="str">
            <v>2024-5-11</v>
          </cell>
          <cell r="O187" t="str">
            <v>ADQ</v>
          </cell>
          <cell r="P187" t="str">
            <v>PA-32/C208</v>
          </cell>
          <cell r="Q187" t="str">
            <v>5 or 9</v>
          </cell>
        </row>
        <row r="188">
          <cell r="D188" t="str">
            <v>Twin Hills</v>
          </cell>
          <cell r="E188">
            <v>415183</v>
          </cell>
          <cell r="F188" t="str">
            <v>Annual subsidy increases each September</v>
          </cell>
          <cell r="G188">
            <v>0.95</v>
          </cell>
          <cell r="H188">
            <v>437034.73684210528</v>
          </cell>
          <cell r="I188" t="str">
            <v>Grant Aviation</v>
          </cell>
          <cell r="J188" t="str">
            <v>DOT-OST-2015-0117</v>
          </cell>
          <cell r="K188">
            <v>45536</v>
          </cell>
          <cell r="L188">
            <v>47361</v>
          </cell>
          <cell r="M188" t="str">
            <v>MG</v>
          </cell>
          <cell r="N188" t="str">
            <v>2024-8-11</v>
          </cell>
          <cell r="O188" t="str">
            <v>DLG</v>
          </cell>
          <cell r="P188" t="str">
            <v>C-207/GA-8</v>
          </cell>
          <cell r="Q188" t="str">
            <v>6/7</v>
          </cell>
        </row>
        <row r="189">
          <cell r="D189" t="str">
            <v>Chignik</v>
          </cell>
          <cell r="E189">
            <v>787754</v>
          </cell>
          <cell r="F189" t="str">
            <v>Rate increases each March</v>
          </cell>
          <cell r="G189">
            <v>0.85</v>
          </cell>
          <cell r="H189">
            <v>926769.4117647059</v>
          </cell>
          <cell r="I189" t="str">
            <v>Grant Aviation</v>
          </cell>
          <cell r="J189" t="str">
            <v>DOT-OST-2015-0245</v>
          </cell>
          <cell r="K189">
            <v>45717</v>
          </cell>
          <cell r="L189">
            <v>47542</v>
          </cell>
          <cell r="M189" t="str">
            <v>MG</v>
          </cell>
          <cell r="N189" t="str">
            <v>2025-1-4</v>
          </cell>
          <cell r="O189" t="str">
            <v>AKN</v>
          </cell>
          <cell r="P189" t="str">
            <v>Caravan</v>
          </cell>
          <cell r="Q189">
            <v>9</v>
          </cell>
        </row>
        <row r="190">
          <cell r="D190" t="str">
            <v>Chignik Lake</v>
          </cell>
          <cell r="E190">
            <v>787754</v>
          </cell>
          <cell r="F190" t="str">
            <v>Rate increases each March</v>
          </cell>
          <cell r="G190">
            <v>0.85</v>
          </cell>
          <cell r="H190">
            <v>926769.4117647059</v>
          </cell>
          <cell r="I190" t="str">
            <v>Grant Aviation</v>
          </cell>
          <cell r="J190" t="str">
            <v>DOT-OST-2015-0245</v>
          </cell>
          <cell r="K190">
            <v>45717</v>
          </cell>
          <cell r="L190">
            <v>47542</v>
          </cell>
          <cell r="M190" t="str">
            <v>MG</v>
          </cell>
          <cell r="N190" t="str">
            <v>2025-1-4</v>
          </cell>
          <cell r="O190" t="str">
            <v>AKN</v>
          </cell>
          <cell r="P190" t="str">
            <v>Caravan</v>
          </cell>
          <cell r="Q190">
            <v>9</v>
          </cell>
        </row>
        <row r="196">
          <cell r="D196" t="str">
            <v>Annual Subsidy @ 100% completion</v>
          </cell>
          <cell r="E196">
            <v>926769.4117647059</v>
          </cell>
        </row>
        <row r="197">
          <cell r="D197" t="str">
            <v>S&amp;E paid by EAS</v>
          </cell>
          <cell r="E197">
            <v>3200000</v>
          </cell>
          <cell r="F197" t="str">
            <v>*FY25 amount, per Lorenzo 12/30/24</v>
          </cell>
        </row>
        <row r="198">
          <cell r="D198" t="str">
            <v>Spend rate @ October 1, 2025</v>
          </cell>
          <cell r="E198">
            <v>4126769.411764706</v>
          </cell>
        </row>
        <row r="200">
          <cell r="D200" t="str">
            <v>Plus expected increases (decreases) - estimated:</v>
          </cell>
        </row>
        <row r="201">
          <cell r="D201" t="str">
            <v>Johnstown</v>
          </cell>
          <cell r="E201">
            <v>-1695823</v>
          </cell>
          <cell r="F201" t="str">
            <v>New Skywest vs. Current</v>
          </cell>
        </row>
        <row r="202">
          <cell r="D202" t="str">
            <v>Chenega</v>
          </cell>
          <cell r="E202">
            <v>378944</v>
          </cell>
          <cell r="F202" t="str">
            <v>(new) Docket DOT-OST-2024-0107</v>
          </cell>
        </row>
        <row r="203">
          <cell r="D203" t="str">
            <v>Staunton</v>
          </cell>
          <cell r="E203">
            <v>-178941</v>
          </cell>
          <cell r="F203" t="str">
            <v>SkyWest Option 2 Year 1 vs. current</v>
          </cell>
        </row>
        <row r="204">
          <cell r="D204" t="str">
            <v>Lewisburg</v>
          </cell>
          <cell r="E204">
            <v>-793852</v>
          </cell>
          <cell r="F204" t="str">
            <v>SkyWest Option 1 vs. Current</v>
          </cell>
        </row>
        <row r="205">
          <cell r="D205" t="str">
            <v>Cape Girardeau</v>
          </cell>
          <cell r="E205">
            <v>-617755</v>
          </cell>
          <cell r="F205" t="str">
            <v>SkyWest Option 1 vs. Current</v>
          </cell>
        </row>
        <row r="206">
          <cell r="D206" t="str">
            <v>Watertown (NY)</v>
          </cell>
          <cell r="E206">
            <v>-2928081</v>
          </cell>
          <cell r="F206" t="str">
            <v>American year 1 vs. current</v>
          </cell>
        </row>
        <row r="207">
          <cell r="D207" t="str">
            <v>Escanaba</v>
          </cell>
          <cell r="E207">
            <v>-1883251</v>
          </cell>
          <cell r="F207" t="str">
            <v>SkyWest year 1 vs. current</v>
          </cell>
        </row>
        <row r="208">
          <cell r="D208" t="str">
            <v>Paducha</v>
          </cell>
          <cell r="E208">
            <v>-1809961</v>
          </cell>
          <cell r="F208" t="str">
            <v>SkyWest Option 3 Year 1 vs. current</v>
          </cell>
        </row>
        <row r="209">
          <cell r="D209" t="str">
            <v>Sault Ste. Marie</v>
          </cell>
          <cell r="E209">
            <v>-2699499</v>
          </cell>
          <cell r="F209" t="str">
            <v>SkyWest Year 1 vs. current</v>
          </cell>
        </row>
        <row r="210">
          <cell r="D210" t="str">
            <v>Brainerd</v>
          </cell>
          <cell r="E210">
            <v>-620174</v>
          </cell>
          <cell r="F210" t="str">
            <v>SkyWest Year 1 vs. current</v>
          </cell>
        </row>
        <row r="211">
          <cell r="D211" t="str">
            <v>Rhinelander</v>
          </cell>
          <cell r="E211">
            <v>-2011489</v>
          </cell>
          <cell r="F211" t="str">
            <v>SkyWest Year 1 vs. current</v>
          </cell>
        </row>
        <row r="212">
          <cell r="D212" t="str">
            <v>International Falls</v>
          </cell>
          <cell r="E212">
            <v>-887971</v>
          </cell>
          <cell r="F212" t="str">
            <v>SkyWest Year 1 vs. current</v>
          </cell>
        </row>
        <row r="213">
          <cell r="D213" t="str">
            <v>Iron Mountain</v>
          </cell>
          <cell r="E213">
            <v>-2547406</v>
          </cell>
          <cell r="F213" t="str">
            <v>SkyWest Year 1 vs. current</v>
          </cell>
        </row>
        <row r="214">
          <cell r="D214" t="str">
            <v>St. Paul</v>
          </cell>
          <cell r="E214">
            <v>5741127</v>
          </cell>
          <cell r="F214" t="str">
            <v>Sterling vs. Ravn (defunct)</v>
          </cell>
        </row>
        <row r="215">
          <cell r="D215" t="str">
            <v>St. Mary's</v>
          </cell>
          <cell r="E215">
            <v>341125</v>
          </cell>
          <cell r="F215" t="str">
            <v>Sterling vs. ACE</v>
          </cell>
        </row>
        <row r="216">
          <cell r="D216" t="str">
            <v>Unalakleet</v>
          </cell>
          <cell r="E216">
            <v>3088439</v>
          </cell>
          <cell r="F216" t="str">
            <v>New</v>
          </cell>
        </row>
        <row r="217">
          <cell r="D217" t="str">
            <v>EAS Totals</v>
          </cell>
          <cell r="E217">
            <v>-9124568</v>
          </cell>
          <cell r="F217" t="str">
            <v>Total increase vs. current month snapshot</v>
          </cell>
        </row>
        <row r="220">
          <cell r="E220">
            <v>-4997798.5882352944</v>
          </cell>
        </row>
      </sheetData>
      <sheetData sheetId="3">
        <row r="1">
          <cell r="D1" t="str">
            <v>EAS Community***</v>
          </cell>
          <cell r="E1" t="str">
            <v>Annual contract subsidy rates May 1, 2026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  <cell r="R1" t="str">
            <v>RTs/Day</v>
          </cell>
          <cell r="S1" t="str">
            <v>Weekly RTs</v>
          </cell>
          <cell r="T1" t="str">
            <v>Engines</v>
          </cell>
          <cell r="U1" t="str">
            <v>YE 09/30/16 Pax Total</v>
          </cell>
          <cell r="V1" t="str">
            <v>YE 09/30/16 Service Days</v>
          </cell>
          <cell r="W1" t="str">
            <v>YE 09/30/16 Enplanements/Day</v>
          </cell>
          <cell r="X1" t="str">
            <v>ACTUAL Subsidy Paid YE 09/30/16</v>
          </cell>
          <cell r="Y1" t="str">
            <v>Subsidy Per Passenger YE 09/30/16</v>
          </cell>
          <cell r="Z1" t="str">
            <v>YE 09/30/17 Pax Total</v>
          </cell>
        </row>
        <row r="2">
          <cell r="D2" t="str">
            <v>Chenega</v>
          </cell>
          <cell r="E2">
            <v>378944</v>
          </cell>
          <cell r="F2" t="str">
            <v>Rate increases each October</v>
          </cell>
          <cell r="G2">
            <v>1</v>
          </cell>
          <cell r="H2">
            <v>378944</v>
          </cell>
          <cell r="I2" t="str">
            <v>Alaska Air Transit</v>
          </cell>
          <cell r="J2" t="str">
            <v>DOT-OST-2024-0107</v>
          </cell>
          <cell r="K2">
            <v>45948</v>
          </cell>
          <cell r="L2">
            <v>46660</v>
          </cell>
          <cell r="M2" t="str">
            <v>SF</v>
          </cell>
          <cell r="N2" t="str">
            <v>2025-10-10</v>
          </cell>
          <cell r="O2" t="str">
            <v>MRI</v>
          </cell>
          <cell r="P2" t="str">
            <v>Caravan</v>
          </cell>
          <cell r="Q2">
            <v>9</v>
          </cell>
          <cell r="S2">
            <v>2</v>
          </cell>
          <cell r="T2" t="str">
            <v>S</v>
          </cell>
        </row>
        <row r="3">
          <cell r="D3" t="str">
            <v>Unalakleet</v>
          </cell>
          <cell r="E3">
            <v>3088439</v>
          </cell>
          <cell r="F3" t="str">
            <v>Rate increases each January</v>
          </cell>
          <cell r="G3">
            <v>1</v>
          </cell>
          <cell r="H3">
            <v>3088439</v>
          </cell>
          <cell r="I3" t="str">
            <v>Sterling</v>
          </cell>
          <cell r="J3" t="str">
            <v>DOT-OST-2024-0144</v>
          </cell>
          <cell r="K3">
            <v>45993</v>
          </cell>
          <cell r="L3">
            <v>47483</v>
          </cell>
          <cell r="M3" t="str">
            <v>VP</v>
          </cell>
          <cell r="N3" t="str">
            <v>2025-11-17</v>
          </cell>
          <cell r="O3" t="str">
            <v>ANC</v>
          </cell>
          <cell r="P3" t="str">
            <v>Saab 2000</v>
          </cell>
          <cell r="Q3">
            <v>30</v>
          </cell>
          <cell r="S3">
            <v>3</v>
          </cell>
          <cell r="T3" t="str">
            <v>T</v>
          </cell>
        </row>
        <row r="4">
          <cell r="D4" t="str">
            <v>Akutan (fixed-wing)</v>
          </cell>
          <cell r="E4">
            <v>1860691</v>
          </cell>
          <cell r="F4" t="str">
            <v>Extended through June 30</v>
          </cell>
          <cell r="G4">
            <v>1</v>
          </cell>
          <cell r="H4">
            <v>1860691</v>
          </cell>
          <cell r="I4" t="str">
            <v>Grant Aviation</v>
          </cell>
          <cell r="J4" t="str">
            <v>DOT-OST-2000-7068</v>
          </cell>
          <cell r="K4">
            <v>46113</v>
          </cell>
          <cell r="L4">
            <v>46203</v>
          </cell>
          <cell r="M4" t="str">
            <v>VP</v>
          </cell>
          <cell r="N4" t="str">
            <v>2026-2-17</v>
          </cell>
          <cell r="O4" t="str">
            <v>DUT</v>
          </cell>
          <cell r="P4" t="str">
            <v>King Air 200</v>
          </cell>
          <cell r="Q4">
            <v>9</v>
          </cell>
          <cell r="S4">
            <v>12</v>
          </cell>
          <cell r="T4" t="str">
            <v>T</v>
          </cell>
        </row>
        <row r="5">
          <cell r="D5" t="str">
            <v>Akutan (helicopter)</v>
          </cell>
          <cell r="E5">
            <v>1152195</v>
          </cell>
          <cell r="F5" t="str">
            <v>Extended through June 30</v>
          </cell>
          <cell r="G5">
            <v>1</v>
          </cell>
          <cell r="H5">
            <v>1152195</v>
          </cell>
          <cell r="I5" t="str">
            <v>Maritime Helicopters</v>
          </cell>
          <cell r="J5" t="str">
            <v>DOT-OST-2000-7068</v>
          </cell>
          <cell r="K5">
            <v>46113</v>
          </cell>
          <cell r="L5">
            <v>46203</v>
          </cell>
          <cell r="M5" t="str">
            <v>VP</v>
          </cell>
          <cell r="N5" t="str">
            <v>2026-2-17</v>
          </cell>
          <cell r="O5" t="str">
            <v>7AK</v>
          </cell>
          <cell r="P5" t="str">
            <v>Bell 206</v>
          </cell>
          <cell r="Q5">
            <v>4</v>
          </cell>
          <cell r="S5">
            <v>24</v>
          </cell>
          <cell r="T5" t="str">
            <v>S</v>
          </cell>
        </row>
        <row r="6">
          <cell r="D6" t="str">
            <v>Diomede</v>
          </cell>
          <cell r="E6">
            <v>952062</v>
          </cell>
          <cell r="F6" t="str">
            <v>2025 Rate increases every July</v>
          </cell>
          <cell r="G6">
            <v>1</v>
          </cell>
          <cell r="H6">
            <v>952062</v>
          </cell>
          <cell r="I6" t="str">
            <v>Pathfinder</v>
          </cell>
          <cell r="J6" t="str">
            <v>DOT-OST-2020-0020</v>
          </cell>
          <cell r="K6">
            <v>45108</v>
          </cell>
          <cell r="L6">
            <v>46203</v>
          </cell>
          <cell r="M6" t="str">
            <v>SF</v>
          </cell>
          <cell r="N6" t="str">
            <v>2024-11-17</v>
          </cell>
          <cell r="O6" t="str">
            <v>OME</v>
          </cell>
          <cell r="P6" t="str">
            <v>Bell 212/412</v>
          </cell>
          <cell r="Q6">
            <v>9</v>
          </cell>
          <cell r="S6">
            <v>1</v>
          </cell>
          <cell r="T6" t="str">
            <v>S</v>
          </cell>
        </row>
        <row r="7">
          <cell r="D7" t="str">
            <v>False Pass</v>
          </cell>
          <cell r="E7">
            <v>287219</v>
          </cell>
          <cell r="F7" t="str">
            <v>Rate increases each September</v>
          </cell>
          <cell r="G7">
            <v>1</v>
          </cell>
          <cell r="H7">
            <v>287219</v>
          </cell>
          <cell r="I7" t="str">
            <v>Grant Aviation</v>
          </cell>
          <cell r="J7" t="str">
            <v>DOT-OST-2015-0059</v>
          </cell>
          <cell r="K7">
            <v>44440</v>
          </cell>
          <cell r="L7">
            <v>46265</v>
          </cell>
          <cell r="M7" t="str">
            <v>VP</v>
          </cell>
          <cell r="N7" t="str">
            <v>2021-7-20</v>
          </cell>
          <cell r="O7" t="str">
            <v>CDB</v>
          </cell>
          <cell r="P7" t="str">
            <v>Navajo</v>
          </cell>
          <cell r="Q7">
            <v>9</v>
          </cell>
          <cell r="S7">
            <v>3</v>
          </cell>
          <cell r="T7" t="str">
            <v>T</v>
          </cell>
        </row>
        <row r="8">
          <cell r="D8" t="str">
            <v>Manley Hot Springs</v>
          </cell>
          <cell r="E8">
            <v>92326</v>
          </cell>
          <cell r="G8">
            <v>1</v>
          </cell>
          <cell r="H8">
            <v>92326</v>
          </cell>
          <cell r="I8" t="str">
            <v>Warbelow's</v>
          </cell>
          <cell r="J8" t="str">
            <v>DOT-OST-2004-17563</v>
          </cell>
          <cell r="K8">
            <v>45536</v>
          </cell>
          <cell r="L8">
            <v>46265</v>
          </cell>
          <cell r="M8" t="str">
            <v>VP</v>
          </cell>
          <cell r="N8" t="str">
            <v>2024-9-9</v>
          </cell>
          <cell r="O8" t="str">
            <v>FAI</v>
          </cell>
          <cell r="P8" t="str">
            <v>Navajo</v>
          </cell>
          <cell r="Q8">
            <v>9</v>
          </cell>
          <cell r="S8">
            <v>3</v>
          </cell>
          <cell r="T8" t="str">
            <v>T</v>
          </cell>
        </row>
        <row r="9">
          <cell r="D9" t="str">
            <v>Minto</v>
          </cell>
          <cell r="E9">
            <v>92326</v>
          </cell>
          <cell r="G9">
            <v>1</v>
          </cell>
          <cell r="H9">
            <v>92326</v>
          </cell>
          <cell r="I9" t="str">
            <v>Warbelow's</v>
          </cell>
          <cell r="J9" t="str">
            <v>DOT-OST-2004-17563</v>
          </cell>
          <cell r="K9">
            <v>45536</v>
          </cell>
          <cell r="L9">
            <v>46265</v>
          </cell>
          <cell r="M9" t="str">
            <v>VP</v>
          </cell>
          <cell r="N9" t="str">
            <v>2024-9-9</v>
          </cell>
          <cell r="O9" t="str">
            <v>FAI</v>
          </cell>
          <cell r="P9" t="str">
            <v>Navajo</v>
          </cell>
          <cell r="Q9">
            <v>9</v>
          </cell>
          <cell r="S9">
            <v>3</v>
          </cell>
          <cell r="T9" t="str">
            <v>T</v>
          </cell>
        </row>
        <row r="10">
          <cell r="D10" t="str">
            <v>Skwentna</v>
          </cell>
          <cell r="E10">
            <v>44445</v>
          </cell>
          <cell r="F10" t="str">
            <v>Rate extended through September</v>
          </cell>
          <cell r="G10">
            <v>1</v>
          </cell>
          <cell r="H10">
            <v>44445</v>
          </cell>
          <cell r="I10" t="str">
            <v>Spernak</v>
          </cell>
          <cell r="J10" t="str">
            <v>DOT-OST-2021-0165</v>
          </cell>
          <cell r="K10">
            <v>46174</v>
          </cell>
          <cell r="L10">
            <v>46295</v>
          </cell>
          <cell r="M10" t="str">
            <v>VP</v>
          </cell>
          <cell r="N10" t="str">
            <v>2024-5-6</v>
          </cell>
          <cell r="O10" t="str">
            <v>MRI</v>
          </cell>
          <cell r="P10" t="str">
            <v>Cessna 207</v>
          </cell>
          <cell r="Q10">
            <v>5</v>
          </cell>
        </row>
        <row r="11">
          <cell r="D11" t="str">
            <v>Excursion Inlet</v>
          </cell>
          <cell r="E11">
            <v>49250</v>
          </cell>
          <cell r="F11" t="str">
            <v>Rate increases every October</v>
          </cell>
          <cell r="G11">
            <v>1</v>
          </cell>
          <cell r="H11">
            <v>49250</v>
          </cell>
          <cell r="I11" t="str">
            <v>Ward Air</v>
          </cell>
          <cell r="J11" t="str">
            <v>DOT-OST-2002-12014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2022-8-23</v>
          </cell>
          <cell r="O11" t="str">
            <v>JNU</v>
          </cell>
          <cell r="P11" t="str">
            <v>C-185/206/310</v>
          </cell>
          <cell r="Q11" t="str">
            <v>3 or 4</v>
          </cell>
          <cell r="S11" t="str">
            <v>3 Peak/1 off-peak</v>
          </cell>
          <cell r="T11" t="str">
            <v>S</v>
          </cell>
        </row>
        <row r="12">
          <cell r="D12" t="str">
            <v>Kake</v>
          </cell>
          <cell r="E12">
            <v>755304</v>
          </cell>
          <cell r="F12" t="str">
            <v>Rate increases every October</v>
          </cell>
          <cell r="G12">
            <v>1</v>
          </cell>
          <cell r="H12">
            <v>755304</v>
          </cell>
          <cell r="I12" t="str">
            <v>Alaska Seaplanes</v>
          </cell>
          <cell r="J12" t="str">
            <v>DOT-OST-2008-0217</v>
          </cell>
          <cell r="K12">
            <v>44835</v>
          </cell>
          <cell r="L12">
            <v>46295</v>
          </cell>
          <cell r="M12" t="str">
            <v>MG</v>
          </cell>
          <cell r="N12" t="str">
            <v>2022-8-23</v>
          </cell>
          <cell r="O12" t="str">
            <v>JNU</v>
          </cell>
          <cell r="P12" t="str">
            <v>PC-12/C-208</v>
          </cell>
          <cell r="Q12">
            <v>9</v>
          </cell>
          <cell r="S12" t="str">
            <v>14 Peak/7 off-peak</v>
          </cell>
          <cell r="T12" t="str">
            <v>S</v>
          </cell>
        </row>
        <row r="13">
          <cell r="D13" t="str">
            <v>Lake Minchumina</v>
          </cell>
          <cell r="E13">
            <v>213600</v>
          </cell>
          <cell r="F13" t="str">
            <v>Also may use C-206 or Beech A36 (4 seats each)</v>
          </cell>
          <cell r="G13">
            <v>1</v>
          </cell>
          <cell r="H13">
            <v>213600</v>
          </cell>
          <cell r="I13" t="str">
            <v>Wright Air</v>
          </cell>
          <cell r="J13" t="str">
            <v>DOT-OST-2008-0237</v>
          </cell>
          <cell r="K13">
            <v>45597</v>
          </cell>
          <cell r="L13">
            <v>46326</v>
          </cell>
          <cell r="M13" t="str">
            <v>SF</v>
          </cell>
          <cell r="N13" t="str">
            <v>2024-11-14</v>
          </cell>
          <cell r="O13" t="str">
            <v>FAI</v>
          </cell>
          <cell r="P13" t="str">
            <v>C-208/C-206</v>
          </cell>
          <cell r="Q13" t="str">
            <v>4/9</v>
          </cell>
          <cell r="S13">
            <v>2</v>
          </cell>
          <cell r="T13" t="str">
            <v>S</v>
          </cell>
        </row>
        <row r="14">
          <cell r="D14" t="str">
            <v>King Cove</v>
          </cell>
          <cell r="E14">
            <v>1634887</v>
          </cell>
          <cell r="F14" t="str">
            <v>Order 2024-9-19; Rate increases every December</v>
          </cell>
          <cell r="G14">
            <v>1</v>
          </cell>
          <cell r="H14">
            <v>1634887</v>
          </cell>
          <cell r="I14" t="str">
            <v>Grant Aviation</v>
          </cell>
          <cell r="J14" t="str">
            <v>DOT-OST-2015-0177</v>
          </cell>
          <cell r="K14">
            <v>45627</v>
          </cell>
          <cell r="L14">
            <v>46356</v>
          </cell>
          <cell r="M14" t="str">
            <v>MR</v>
          </cell>
          <cell r="N14" t="str">
            <v>2024-9-19</v>
          </cell>
          <cell r="O14" t="str">
            <v>CDB</v>
          </cell>
          <cell r="P14" t="str">
            <v>Navajo/King Air</v>
          </cell>
          <cell r="Q14">
            <v>9</v>
          </cell>
          <cell r="S14">
            <v>12</v>
          </cell>
          <cell r="T14" t="str">
            <v>T</v>
          </cell>
        </row>
        <row r="15">
          <cell r="D15" t="str">
            <v>McGrath</v>
          </cell>
          <cell r="E15">
            <v>585786</v>
          </cell>
          <cell r="F15" t="str">
            <v>Order 2024-8-18; Rate increases December 2025</v>
          </cell>
          <cell r="G15">
            <v>1</v>
          </cell>
          <cell r="H15">
            <v>585786</v>
          </cell>
          <cell r="I15" t="str">
            <v>Alaska Air Transit</v>
          </cell>
          <cell r="J15" t="str">
            <v>DOT-OST-2017-0108</v>
          </cell>
          <cell r="K15">
            <v>45627</v>
          </cell>
          <cell r="L15">
            <v>46356</v>
          </cell>
          <cell r="M15" t="str">
            <v>MG</v>
          </cell>
          <cell r="N15" t="str">
            <v>2024-8-18</v>
          </cell>
          <cell r="O15" t="str">
            <v>MRI</v>
          </cell>
          <cell r="P15" t="str">
            <v>PC-12</v>
          </cell>
          <cell r="Q15">
            <v>9</v>
          </cell>
          <cell r="S15">
            <v>5</v>
          </cell>
          <cell r="T15" t="str">
            <v>S</v>
          </cell>
        </row>
        <row r="16">
          <cell r="D16" t="str">
            <v>Angoon</v>
          </cell>
          <cell r="E16">
            <v>440619</v>
          </cell>
          <cell r="F16" t="str">
            <v>Rate increases every February</v>
          </cell>
          <cell r="G16">
            <v>1</v>
          </cell>
          <cell r="H16">
            <v>440619</v>
          </cell>
          <cell r="I16" t="str">
            <v>Alaska Seaplanes</v>
          </cell>
          <cell r="J16" t="str">
            <v>DOT-OST-2006-25542</v>
          </cell>
          <cell r="K16">
            <v>44957</v>
          </cell>
          <cell r="L16">
            <v>46418</v>
          </cell>
          <cell r="M16" t="str">
            <v>MG</v>
          </cell>
          <cell r="N16" t="str">
            <v>2022-12-11</v>
          </cell>
          <cell r="O16" t="str">
            <v>JNU</v>
          </cell>
          <cell r="P16" t="str">
            <v>C206/Beaver/C208</v>
          </cell>
          <cell r="Q16" t="str">
            <v>4/6/9</v>
          </cell>
          <cell r="S16" t="str">
            <v>10 Peak/5 off-peak</v>
          </cell>
          <cell r="T16" t="str">
            <v>S</v>
          </cell>
        </row>
        <row r="17">
          <cell r="D17" t="str">
            <v>Egegik</v>
          </cell>
          <cell r="E17">
            <v>206947</v>
          </cell>
          <cell r="F17" t="str">
            <v>$0 May through Sept., rate increases each Feb.</v>
          </cell>
          <cell r="G17">
            <v>0.9</v>
          </cell>
          <cell r="H17">
            <v>229941.11111111109</v>
          </cell>
          <cell r="I17" t="str">
            <v>Grant Aviation</v>
          </cell>
          <cell r="J17" t="str">
            <v>DOT-OST-2015-0242</v>
          </cell>
          <cell r="K17">
            <v>44572</v>
          </cell>
          <cell r="L17">
            <v>46418</v>
          </cell>
          <cell r="M17" t="str">
            <v>MG</v>
          </cell>
          <cell r="N17" t="str">
            <v>2022-1-5</v>
          </cell>
          <cell r="O17" t="str">
            <v>AKN</v>
          </cell>
          <cell r="P17" t="str">
            <v>C-207/GA-8</v>
          </cell>
          <cell r="Q17">
            <v>6</v>
          </cell>
          <cell r="S17" t="str">
            <v>7 Peak/3 off-peak</v>
          </cell>
          <cell r="T17" t="str">
            <v>S</v>
          </cell>
        </row>
        <row r="18">
          <cell r="D18" t="str">
            <v>Elfin Cove</v>
          </cell>
          <cell r="E18">
            <v>548306</v>
          </cell>
          <cell r="F18" t="str">
            <v>Rate increases every February</v>
          </cell>
          <cell r="G18">
            <v>1</v>
          </cell>
          <cell r="H18">
            <v>548306</v>
          </cell>
          <cell r="I18" t="str">
            <v>Alaska Seaplanes</v>
          </cell>
          <cell r="J18" t="str">
            <v>DOT-OST-2002-11586</v>
          </cell>
          <cell r="K18">
            <v>44957</v>
          </cell>
          <cell r="L18">
            <v>46418</v>
          </cell>
          <cell r="M18" t="str">
            <v>MG</v>
          </cell>
          <cell r="N18" t="str">
            <v>2022-12-11</v>
          </cell>
          <cell r="O18" t="str">
            <v>JNU</v>
          </cell>
          <cell r="P18" t="str">
            <v>C206/Beaver/C208</v>
          </cell>
          <cell r="Q18" t="str">
            <v>4/6/9</v>
          </cell>
          <cell r="S18" t="str">
            <v>5 Peak/2 off-peak</v>
          </cell>
          <cell r="T18" t="str">
            <v>S</v>
          </cell>
        </row>
        <row r="19">
          <cell r="D19" t="str">
            <v>Pelican</v>
          </cell>
          <cell r="E19">
            <v>1040497</v>
          </cell>
          <cell r="F19" t="str">
            <v>Rate increases every February</v>
          </cell>
          <cell r="G19">
            <v>1</v>
          </cell>
          <cell r="H19">
            <v>1040497</v>
          </cell>
          <cell r="I19" t="str">
            <v>Alaska Seaplanes</v>
          </cell>
          <cell r="J19" t="str">
            <v>DOT-OST-2002-11586</v>
          </cell>
          <cell r="K19">
            <v>44957</v>
          </cell>
          <cell r="L19">
            <v>46418</v>
          </cell>
          <cell r="M19" t="str">
            <v>MG</v>
          </cell>
          <cell r="N19" t="str">
            <v>2022-12-11</v>
          </cell>
          <cell r="O19" t="str">
            <v>JNU</v>
          </cell>
          <cell r="P19" t="str">
            <v>C206/Beaver/C208</v>
          </cell>
          <cell r="Q19" t="str">
            <v>4/6/9</v>
          </cell>
          <cell r="S19">
            <v>6</v>
          </cell>
          <cell r="T19" t="str">
            <v>S</v>
          </cell>
        </row>
        <row r="20">
          <cell r="D20" t="str">
            <v>Tenakee</v>
          </cell>
          <cell r="E20">
            <v>316645</v>
          </cell>
          <cell r="F20" t="str">
            <v>Rate increases every February</v>
          </cell>
          <cell r="G20">
            <v>1</v>
          </cell>
          <cell r="H20">
            <v>316645</v>
          </cell>
          <cell r="I20" t="str">
            <v>Alaska Seaplanes</v>
          </cell>
          <cell r="J20" t="str">
            <v>DOT-OST-2006-25542</v>
          </cell>
          <cell r="K20">
            <v>44957</v>
          </cell>
          <cell r="L20">
            <v>46418</v>
          </cell>
          <cell r="M20" t="str">
            <v>MG</v>
          </cell>
          <cell r="N20" t="str">
            <v>2022-12-11</v>
          </cell>
          <cell r="O20" t="str">
            <v>JNU</v>
          </cell>
          <cell r="P20" t="str">
            <v>C206/Beaver/C208</v>
          </cell>
          <cell r="Q20" t="str">
            <v>4/6/9</v>
          </cell>
          <cell r="S20" t="str">
            <v>7 Peak/3 off-peak</v>
          </cell>
          <cell r="T20" t="str">
            <v>S</v>
          </cell>
        </row>
        <row r="21">
          <cell r="D21" t="str">
            <v>Ekwok</v>
          </cell>
          <cell r="E21">
            <v>276193</v>
          </cell>
          <cell r="F21" t="str">
            <v>Rate increases each March</v>
          </cell>
          <cell r="G21">
            <v>1</v>
          </cell>
          <cell r="H21">
            <v>276193</v>
          </cell>
          <cell r="I21" t="str">
            <v>Grant Aviation</v>
          </cell>
          <cell r="J21" t="str">
            <v>DOT-OST-2015-0175</v>
          </cell>
          <cell r="K21">
            <v>45717</v>
          </cell>
          <cell r="L21">
            <v>46446</v>
          </cell>
          <cell r="M21" t="str">
            <v>MR</v>
          </cell>
          <cell r="N21" t="str">
            <v>2025-2-16</v>
          </cell>
          <cell r="O21" t="str">
            <v>DLG</v>
          </cell>
          <cell r="P21" t="str">
            <v>C-207</v>
          </cell>
          <cell r="Q21">
            <v>6</v>
          </cell>
          <cell r="S21">
            <v>3</v>
          </cell>
          <cell r="T21" t="str">
            <v>S</v>
          </cell>
        </row>
        <row r="22">
          <cell r="D22" t="str">
            <v xml:space="preserve">Cordova </v>
          </cell>
          <cell r="E22">
            <v>5718676</v>
          </cell>
          <cell r="F22" t="str">
            <v>Passenger service (consolidated year 1 &amp; 2)</v>
          </cell>
          <cell r="G22">
            <v>0.98</v>
          </cell>
          <cell r="H22">
            <v>5835383.6734693879</v>
          </cell>
          <cell r="I22" t="str">
            <v>Alaska Airlines</v>
          </cell>
          <cell r="J22" t="str">
            <v>DOT-OST-1998-4899</v>
          </cell>
          <cell r="K22">
            <v>45778</v>
          </cell>
          <cell r="L22">
            <v>46507</v>
          </cell>
          <cell r="M22" t="str">
            <v>MG</v>
          </cell>
          <cell r="N22" t="str">
            <v>2025-3-16</v>
          </cell>
          <cell r="O22" t="str">
            <v>ANC/JNU</v>
          </cell>
          <cell r="P22" t="str">
            <v>B-737</v>
          </cell>
          <cell r="Q22">
            <v>124</v>
          </cell>
          <cell r="S22">
            <v>14</v>
          </cell>
          <cell r="T22" t="str">
            <v>T</v>
          </cell>
        </row>
        <row r="23">
          <cell r="D23" t="str">
            <v>Cordova (freighter)</v>
          </cell>
          <cell r="E23">
            <v>27600</v>
          </cell>
          <cell r="F23" t="str">
            <v>Freighter-only service (years 1 &amp; 2)</v>
          </cell>
          <cell r="G23">
            <v>1</v>
          </cell>
          <cell r="H23">
            <v>27600</v>
          </cell>
          <cell r="I23" t="str">
            <v>Alaska Airlines</v>
          </cell>
          <cell r="J23" t="str">
            <v>DOT-OST-1998-4899</v>
          </cell>
          <cell r="K23">
            <v>45778</v>
          </cell>
          <cell r="L23">
            <v>46507</v>
          </cell>
          <cell r="M23" t="str">
            <v>MG</v>
          </cell>
          <cell r="N23" t="str">
            <v>2025-3-16</v>
          </cell>
          <cell r="O23" t="str">
            <v>ANC/JNU</v>
          </cell>
          <cell r="P23" t="str">
            <v>B-737-700F</v>
          </cell>
          <cell r="Q23">
            <v>0</v>
          </cell>
          <cell r="T23" t="str">
            <v>T</v>
          </cell>
        </row>
        <row r="24">
          <cell r="D24" t="str">
            <v xml:space="preserve">Gustavus </v>
          </cell>
          <cell r="E24">
            <v>506894</v>
          </cell>
          <cell r="F24" t="str">
            <v>Passenger service (consolidated year 1 &amp; 2)</v>
          </cell>
          <cell r="G24">
            <v>0.98</v>
          </cell>
          <cell r="H24">
            <v>517238.77551020408</v>
          </cell>
          <cell r="I24" t="str">
            <v>Alaska Airlines</v>
          </cell>
          <cell r="J24" t="str">
            <v>DOT-OST-1998-4899</v>
          </cell>
          <cell r="K24">
            <v>45778</v>
          </cell>
          <cell r="L24">
            <v>46507</v>
          </cell>
          <cell r="M24" t="str">
            <v>MG</v>
          </cell>
          <cell r="N24" t="str">
            <v>2025-3-16</v>
          </cell>
          <cell r="O24" t="str">
            <v>JNU</v>
          </cell>
          <cell r="P24" t="str">
            <v>B-737</v>
          </cell>
          <cell r="Q24">
            <v>124</v>
          </cell>
          <cell r="S24" t="str">
            <v>7 Peak (summer)</v>
          </cell>
          <cell r="T24" t="str">
            <v>T</v>
          </cell>
        </row>
        <row r="25">
          <cell r="D25" t="str">
            <v>Petersburg</v>
          </cell>
          <cell r="E25">
            <v>2395607</v>
          </cell>
          <cell r="F25" t="str">
            <v>Passenger service (consolidated year 1 &amp; 2)</v>
          </cell>
          <cell r="G25">
            <v>0.98</v>
          </cell>
          <cell r="H25">
            <v>2444496.9387755101</v>
          </cell>
          <cell r="I25" t="str">
            <v>Alaska Airlines</v>
          </cell>
          <cell r="J25" t="str">
            <v>DOT-OST-1998-4899</v>
          </cell>
          <cell r="K25">
            <v>45778</v>
          </cell>
          <cell r="L25">
            <v>46507</v>
          </cell>
          <cell r="M25" t="str">
            <v>MG</v>
          </cell>
          <cell r="N25" t="str">
            <v>2025-3-16</v>
          </cell>
          <cell r="O25" t="str">
            <v>JNU/KTN</v>
          </cell>
          <cell r="P25" t="str">
            <v>B-737</v>
          </cell>
          <cell r="Q25">
            <v>124</v>
          </cell>
          <cell r="S25">
            <v>14</v>
          </cell>
          <cell r="T25" t="str">
            <v>T</v>
          </cell>
        </row>
        <row r="26">
          <cell r="D26" t="str">
            <v>Petersburg (freighter)</v>
          </cell>
          <cell r="E26">
            <v>308343</v>
          </cell>
          <cell r="F26" t="str">
            <v>Freighter-only service (years 1 &amp; 2)</v>
          </cell>
          <cell r="G26">
            <v>1</v>
          </cell>
          <cell r="H26">
            <v>308343</v>
          </cell>
          <cell r="I26" t="str">
            <v>Alaska Airlines</v>
          </cell>
          <cell r="J26" t="str">
            <v>DOT-OST-1998-4899</v>
          </cell>
          <cell r="K26">
            <v>45778</v>
          </cell>
          <cell r="L26">
            <v>46507</v>
          </cell>
          <cell r="M26" t="str">
            <v>MG</v>
          </cell>
          <cell r="N26" t="str">
            <v>2025-3-16</v>
          </cell>
          <cell r="O26" t="str">
            <v>JNU/SEA</v>
          </cell>
          <cell r="P26" t="str">
            <v>B-737-700F</v>
          </cell>
          <cell r="Q26">
            <v>0</v>
          </cell>
          <cell r="T26" t="str">
            <v>T</v>
          </cell>
        </row>
        <row r="27">
          <cell r="D27" t="str">
            <v>Wrangell</v>
          </cell>
          <cell r="E27">
            <v>2709315</v>
          </cell>
          <cell r="F27" t="str">
            <v>Passenger service (consolidated year 1 &amp; 2)</v>
          </cell>
          <cell r="G27">
            <v>0.98</v>
          </cell>
          <cell r="H27">
            <v>2764607.1428571427</v>
          </cell>
          <cell r="I27" t="str">
            <v>Alaska Airlines</v>
          </cell>
          <cell r="J27" t="str">
            <v>DOT-OST-1998-4899</v>
          </cell>
          <cell r="K27">
            <v>45778</v>
          </cell>
          <cell r="L27">
            <v>46507</v>
          </cell>
          <cell r="M27" t="str">
            <v>MG</v>
          </cell>
          <cell r="N27" t="str">
            <v>2025-3-16</v>
          </cell>
          <cell r="O27" t="str">
            <v>JNU/KTN</v>
          </cell>
          <cell r="P27" t="str">
            <v>B-737</v>
          </cell>
          <cell r="Q27">
            <v>124</v>
          </cell>
          <cell r="S27">
            <v>14</v>
          </cell>
          <cell r="T27" t="str">
            <v>T</v>
          </cell>
        </row>
        <row r="28">
          <cell r="D28" t="str">
            <v>Wrangell (freighter)</v>
          </cell>
          <cell r="E28">
            <v>338778</v>
          </cell>
          <cell r="F28" t="str">
            <v>Freighter-only service (years 1 &amp; 2)</v>
          </cell>
          <cell r="G28">
            <v>1</v>
          </cell>
          <cell r="H28">
            <v>338778</v>
          </cell>
          <cell r="I28" t="str">
            <v>Alaska Airlines</v>
          </cell>
          <cell r="J28" t="str">
            <v>DOT-OST-1998-4899</v>
          </cell>
          <cell r="K28">
            <v>45778</v>
          </cell>
          <cell r="L28">
            <v>46507</v>
          </cell>
          <cell r="M28" t="str">
            <v>MG</v>
          </cell>
          <cell r="N28" t="str">
            <v>2025-3-16</v>
          </cell>
          <cell r="O28" t="str">
            <v>JNU/SEA</v>
          </cell>
          <cell r="P28" t="str">
            <v>B-737-700F</v>
          </cell>
          <cell r="Q28">
            <v>0</v>
          </cell>
          <cell r="T28" t="str">
            <v>T</v>
          </cell>
        </row>
        <row r="29">
          <cell r="D29" t="str">
            <v>Yakutat</v>
          </cell>
          <cell r="E29">
            <v>5815877</v>
          </cell>
          <cell r="F29" t="str">
            <v>Passenger service (consolidated year 1 &amp; 2)</v>
          </cell>
          <cell r="G29">
            <v>0.98</v>
          </cell>
          <cell r="H29">
            <v>5934568.3673469387</v>
          </cell>
          <cell r="I29" t="str">
            <v>Alaska Airlines</v>
          </cell>
          <cell r="J29" t="str">
            <v>DOT-OST-1998-4899</v>
          </cell>
          <cell r="K29">
            <v>45778</v>
          </cell>
          <cell r="L29">
            <v>46507</v>
          </cell>
          <cell r="M29" t="str">
            <v>MG</v>
          </cell>
          <cell r="N29" t="str">
            <v>2025-3-16</v>
          </cell>
          <cell r="O29" t="str">
            <v>ANC/JNU</v>
          </cell>
          <cell r="P29" t="str">
            <v>B-737</v>
          </cell>
          <cell r="Q29">
            <v>124</v>
          </cell>
          <cell r="S29">
            <v>14</v>
          </cell>
          <cell r="T29" t="str">
            <v>T</v>
          </cell>
        </row>
        <row r="30">
          <cell r="D30" t="str">
            <v>Yakutat (freighter)</v>
          </cell>
          <cell r="E30">
            <v>24076</v>
          </cell>
          <cell r="F30" t="str">
            <v>Freighter-only service (years 1 &amp; 2)</v>
          </cell>
          <cell r="G30">
            <v>1</v>
          </cell>
          <cell r="H30">
            <v>24076</v>
          </cell>
          <cell r="I30" t="str">
            <v>Alaska Airlines</v>
          </cell>
          <cell r="J30" t="str">
            <v>DOT-OST-1998-4899</v>
          </cell>
          <cell r="K30">
            <v>45778</v>
          </cell>
          <cell r="L30">
            <v>46507</v>
          </cell>
          <cell r="M30" t="str">
            <v>MG</v>
          </cell>
          <cell r="N30" t="str">
            <v>2025-3-16</v>
          </cell>
          <cell r="O30" t="str">
            <v>ANC/JNU</v>
          </cell>
          <cell r="P30" t="str">
            <v>B-737-700F</v>
          </cell>
          <cell r="Q30">
            <v>0</v>
          </cell>
          <cell r="T30" t="str">
            <v>T</v>
          </cell>
        </row>
        <row r="31">
          <cell r="D31" t="str">
            <v>Chisana</v>
          </cell>
          <cell r="E31">
            <v>229880</v>
          </cell>
          <cell r="F31" t="str">
            <v>Seasonal (one round trip in off-season)</v>
          </cell>
          <cell r="G31">
            <v>1</v>
          </cell>
          <cell r="H31">
            <v>229880</v>
          </cell>
          <cell r="I31" t="str">
            <v>40-Mile Air</v>
          </cell>
          <cell r="J31" t="str">
            <v>DOT-OST-1998-4574</v>
          </cell>
          <cell r="K31">
            <v>45809</v>
          </cell>
          <cell r="L31">
            <v>46538</v>
          </cell>
          <cell r="M31" t="str">
            <v>VP</v>
          </cell>
          <cell r="N31" t="str">
            <v>2025-6-8</v>
          </cell>
          <cell r="O31" t="str">
            <v>TKJ</v>
          </cell>
          <cell r="P31" t="str">
            <v>C-185/C-206/C-207</v>
          </cell>
          <cell r="Q31" t="str">
            <v>3/4/4</v>
          </cell>
          <cell r="S31">
            <v>3</v>
          </cell>
          <cell r="T31" t="str">
            <v>S</v>
          </cell>
        </row>
        <row r="32">
          <cell r="D32" t="str">
            <v>Metlakatla</v>
          </cell>
          <cell r="E32">
            <v>1587179</v>
          </cell>
          <cell r="F32" t="str">
            <v>Rate increases each July</v>
          </cell>
          <cell r="G32">
            <v>1</v>
          </cell>
          <cell r="H32">
            <v>1587179</v>
          </cell>
          <cell r="I32" t="str">
            <v>Taquan</v>
          </cell>
          <cell r="J32" t="str">
            <v>DOT-OST-2021-0164</v>
          </cell>
          <cell r="K32">
            <v>45474</v>
          </cell>
          <cell r="L32">
            <v>46568</v>
          </cell>
          <cell r="M32" t="str">
            <v>VP</v>
          </cell>
          <cell r="N32" t="str">
            <v>2024-7-13</v>
          </cell>
          <cell r="O32" t="str">
            <v>WFB</v>
          </cell>
          <cell r="P32" t="str">
            <v>DHC-2 Beaver</v>
          </cell>
          <cell r="Q32">
            <v>6</v>
          </cell>
          <cell r="S32" t="str">
            <v>28 Peak/18 off-peak</v>
          </cell>
          <cell r="T32" t="str">
            <v>S</v>
          </cell>
        </row>
        <row r="33">
          <cell r="D33" t="str">
            <v>Valdez</v>
          </cell>
          <cell r="E33">
            <v>5465246</v>
          </cell>
          <cell r="F33" t="str">
            <v>Rate increases each September</v>
          </cell>
          <cell r="G33">
            <v>1</v>
          </cell>
          <cell r="H33">
            <v>5465246</v>
          </cell>
          <cell r="I33" t="str">
            <v>Reeve</v>
          </cell>
          <cell r="J33" t="str">
            <v>DOT-OST-2024-0052</v>
          </cell>
          <cell r="K33">
            <v>45884</v>
          </cell>
          <cell r="L33">
            <v>46630</v>
          </cell>
          <cell r="M33" t="str">
            <v>MR</v>
          </cell>
          <cell r="N33" t="str">
            <v>2025-8-7</v>
          </cell>
          <cell r="O33" t="str">
            <v>ANC/FAI</v>
          </cell>
          <cell r="P33" t="str">
            <v>King Air</v>
          </cell>
          <cell r="Q33">
            <v>9</v>
          </cell>
          <cell r="R33">
            <v>4</v>
          </cell>
          <cell r="S33">
            <v>28</v>
          </cell>
          <cell r="T33" t="str">
            <v>T</v>
          </cell>
        </row>
        <row r="34">
          <cell r="D34" t="str">
            <v>Adak</v>
          </cell>
          <cell r="E34">
            <v>3290418</v>
          </cell>
          <cell r="G34">
            <v>0.92</v>
          </cell>
          <cell r="H34">
            <v>3576541.3043478257</v>
          </cell>
          <cell r="I34" t="str">
            <v>Alaska Airlines</v>
          </cell>
          <cell r="J34" t="str">
            <v>DOT-OST-2000-8556</v>
          </cell>
          <cell r="K34">
            <v>45931</v>
          </cell>
          <cell r="L34">
            <v>46660</v>
          </cell>
          <cell r="M34" t="str">
            <v>MR</v>
          </cell>
          <cell r="N34" t="str">
            <v>2025-8-1</v>
          </cell>
          <cell r="O34" t="str">
            <v>ANC</v>
          </cell>
          <cell r="P34" t="str">
            <v>B-737</v>
          </cell>
          <cell r="Q34">
            <v>124</v>
          </cell>
          <cell r="S34">
            <v>2</v>
          </cell>
          <cell r="T34" t="str">
            <v>T</v>
          </cell>
        </row>
        <row r="35">
          <cell r="D35" t="str">
            <v>Adak (freighter)</v>
          </cell>
          <cell r="E35">
            <v>454029</v>
          </cell>
          <cell r="G35">
            <v>1</v>
          </cell>
          <cell r="H35">
            <v>454029</v>
          </cell>
          <cell r="I35" t="str">
            <v>Alaska Airlines</v>
          </cell>
          <cell r="J35" t="str">
            <v>DOT-OST-2000-8556</v>
          </cell>
          <cell r="K35">
            <v>45931</v>
          </cell>
          <cell r="L35">
            <v>46660</v>
          </cell>
          <cell r="M35" t="str">
            <v>MR</v>
          </cell>
          <cell r="N35" t="str">
            <v>2025-8-1</v>
          </cell>
          <cell r="O35" t="str">
            <v>ANC</v>
          </cell>
          <cell r="P35" t="str">
            <v>B-737-700F</v>
          </cell>
          <cell r="Q35">
            <v>0</v>
          </cell>
          <cell r="S35" t="str">
            <v>24/year</v>
          </cell>
          <cell r="T35" t="str">
            <v>T</v>
          </cell>
        </row>
        <row r="36">
          <cell r="D36" t="str">
            <v>Port Alexander</v>
          </cell>
          <cell r="E36">
            <v>148000</v>
          </cell>
          <cell r="F36" t="str">
            <v>Rate increases each October</v>
          </cell>
          <cell r="G36">
            <v>1</v>
          </cell>
          <cell r="H36">
            <v>148000</v>
          </cell>
          <cell r="I36" t="str">
            <v>Baranautica</v>
          </cell>
          <cell r="J36" t="str">
            <v>DOT-OST-1999-6244</v>
          </cell>
          <cell r="K36">
            <v>45931</v>
          </cell>
          <cell r="L36">
            <v>46660</v>
          </cell>
          <cell r="M36" t="str">
            <v>SF</v>
          </cell>
          <cell r="N36" t="str">
            <v>2025-10-6</v>
          </cell>
          <cell r="O36" t="str">
            <v>SIT</v>
          </cell>
          <cell r="P36" t="str">
            <v>C-185</v>
          </cell>
          <cell r="Q36">
            <v>3</v>
          </cell>
          <cell r="S36">
            <v>2</v>
          </cell>
          <cell r="T36" t="str">
            <v>S</v>
          </cell>
        </row>
        <row r="37">
          <cell r="D37" t="str">
            <v>Tatitlek</v>
          </cell>
          <cell r="E37">
            <v>327454</v>
          </cell>
          <cell r="F37" t="str">
            <v>Rate changes each October</v>
          </cell>
          <cell r="G37">
            <v>1</v>
          </cell>
          <cell r="H37">
            <v>327454</v>
          </cell>
          <cell r="I37" t="str">
            <v>Alaska Air Transit</v>
          </cell>
          <cell r="J37" t="str">
            <v>DOT-OST-2013-0030</v>
          </cell>
          <cell r="K37">
            <v>45931</v>
          </cell>
          <cell r="L37">
            <v>46660</v>
          </cell>
          <cell r="M37" t="str">
            <v>SF</v>
          </cell>
          <cell r="N37" t="str">
            <v>2025-10-9</v>
          </cell>
          <cell r="O37" t="str">
            <v>MRI</v>
          </cell>
          <cell r="P37" t="str">
            <v>Caravan</v>
          </cell>
          <cell r="Q37">
            <v>9</v>
          </cell>
          <cell r="S37">
            <v>2</v>
          </cell>
          <cell r="T37" t="str">
            <v>S</v>
          </cell>
        </row>
        <row r="38">
          <cell r="D38" t="str">
            <v>Karluk</v>
          </cell>
          <cell r="E38">
            <v>514488</v>
          </cell>
          <cell r="F38" t="str">
            <v>Rate increases every November</v>
          </cell>
          <cell r="G38">
            <v>1</v>
          </cell>
          <cell r="H38">
            <v>514488</v>
          </cell>
          <cell r="I38" t="str">
            <v>Island Air</v>
          </cell>
          <cell r="J38" t="str">
            <v>DOT-OST-2004-19342</v>
          </cell>
          <cell r="K38">
            <v>44866</v>
          </cell>
          <cell r="L38">
            <v>46691</v>
          </cell>
          <cell r="M38" t="str">
            <v>VP</v>
          </cell>
          <cell r="N38" t="str">
            <v>2022-8-33</v>
          </cell>
          <cell r="O38" t="str">
            <v>ADQ</v>
          </cell>
          <cell r="P38" t="str">
            <v>PA-32/BNI/C208</v>
          </cell>
          <cell r="Q38" t="str">
            <v>5/9/9</v>
          </cell>
          <cell r="S38">
            <v>3</v>
          </cell>
          <cell r="T38" t="str">
            <v xml:space="preserve">M </v>
          </cell>
        </row>
        <row r="39">
          <cell r="D39" t="str">
            <v>Central</v>
          </cell>
          <cell r="E39">
            <v>256801</v>
          </cell>
          <cell r="G39">
            <v>1</v>
          </cell>
          <cell r="H39">
            <v>256801</v>
          </cell>
          <cell r="I39" t="str">
            <v>Warbelow's</v>
          </cell>
          <cell r="J39" t="str">
            <v>DOT-OST-1998-3621</v>
          </cell>
          <cell r="K39">
            <v>45992</v>
          </cell>
          <cell r="L39">
            <v>46721</v>
          </cell>
          <cell r="M39" t="str">
            <v>VP</v>
          </cell>
          <cell r="N39" t="str">
            <v>2025-11-10</v>
          </cell>
          <cell r="O39" t="str">
            <v>FAI</v>
          </cell>
          <cell r="P39" t="str">
            <v>Navajo</v>
          </cell>
          <cell r="Q39">
            <v>8</v>
          </cell>
          <cell r="S39">
            <v>5</v>
          </cell>
          <cell r="T39" t="str">
            <v>T</v>
          </cell>
        </row>
        <row r="40">
          <cell r="D40" t="str">
            <v>Circle</v>
          </cell>
          <cell r="E40">
            <v>256801</v>
          </cell>
          <cell r="G40">
            <v>1</v>
          </cell>
          <cell r="H40">
            <v>256801</v>
          </cell>
          <cell r="I40" t="str">
            <v>Warbelow's</v>
          </cell>
          <cell r="J40" t="str">
            <v>DOT-OST-1998-3621</v>
          </cell>
          <cell r="K40">
            <v>45992</v>
          </cell>
          <cell r="L40">
            <v>46721</v>
          </cell>
          <cell r="M40" t="str">
            <v>VP</v>
          </cell>
          <cell r="N40" t="str">
            <v>2025-11-10</v>
          </cell>
          <cell r="O40" t="str">
            <v>FAI</v>
          </cell>
          <cell r="P40" t="str">
            <v>Navajo</v>
          </cell>
          <cell r="Q40">
            <v>8</v>
          </cell>
          <cell r="S40">
            <v>5</v>
          </cell>
          <cell r="T40" t="str">
            <v>T</v>
          </cell>
        </row>
        <row r="41">
          <cell r="D41" t="str">
            <v>Seward</v>
          </cell>
          <cell r="E41">
            <v>778647</v>
          </cell>
          <cell r="F41" t="str">
            <v>Rate incerases each March</v>
          </cell>
          <cell r="G41">
            <v>1</v>
          </cell>
          <cell r="H41">
            <v>778647</v>
          </cell>
          <cell r="I41" t="str">
            <v>Arctic Legacy Aviation</v>
          </cell>
          <cell r="J41" t="str">
            <v>DOT-OST-1997-2942</v>
          </cell>
          <cell r="K41">
            <v>46075</v>
          </cell>
          <cell r="L41">
            <v>46812</v>
          </cell>
          <cell r="M41" t="str">
            <v>MR</v>
          </cell>
          <cell r="N41" t="str">
            <v>2026-1-21</v>
          </cell>
          <cell r="O41" t="str">
            <v>ANC</v>
          </cell>
          <cell r="P41" t="str">
            <v>King Air</v>
          </cell>
          <cell r="Q41">
            <v>9</v>
          </cell>
          <cell r="S41" t="str">
            <v>6 peak/3 off-peak</v>
          </cell>
          <cell r="T41" t="str">
            <v>T</v>
          </cell>
        </row>
        <row r="42">
          <cell r="D42" t="str">
            <v>Levelock</v>
          </cell>
          <cell r="E42">
            <v>313368</v>
          </cell>
          <cell r="F42" t="str">
            <v>Rate increases each March</v>
          </cell>
          <cell r="G42">
            <v>1</v>
          </cell>
          <cell r="H42">
            <v>313368</v>
          </cell>
          <cell r="I42" t="str">
            <v>Grant Aviation</v>
          </cell>
          <cell r="J42" t="str">
            <v>DOT-OST-2015-0243</v>
          </cell>
          <cell r="K42">
            <v>45717</v>
          </cell>
          <cell r="L42">
            <v>46812</v>
          </cell>
          <cell r="M42" t="str">
            <v>MG</v>
          </cell>
          <cell r="N42" t="str">
            <v>2025-1-4</v>
          </cell>
          <cell r="O42" t="str">
            <v>AKN</v>
          </cell>
          <cell r="P42" t="str">
            <v>C-207</v>
          </cell>
          <cell r="Q42">
            <v>6</v>
          </cell>
          <cell r="S42">
            <v>3</v>
          </cell>
          <cell r="T42" t="str">
            <v>S</v>
          </cell>
        </row>
        <row r="43">
          <cell r="D43" t="str">
            <v>Perryville</v>
          </cell>
          <cell r="E43">
            <v>1865024</v>
          </cell>
          <cell r="F43" t="str">
            <v>Rate increases each March</v>
          </cell>
          <cell r="G43">
            <v>1</v>
          </cell>
          <cell r="H43">
            <v>1865024</v>
          </cell>
          <cell r="I43" t="str">
            <v>Grant Aviation</v>
          </cell>
          <cell r="J43" t="str">
            <v>DOT-OST-2015-0116</v>
          </cell>
          <cell r="K43">
            <v>45717</v>
          </cell>
          <cell r="L43">
            <v>46812</v>
          </cell>
          <cell r="M43" t="str">
            <v>VP</v>
          </cell>
          <cell r="N43" t="str">
            <v>2025-2-18</v>
          </cell>
          <cell r="O43" t="str">
            <v>AKN</v>
          </cell>
          <cell r="P43" t="str">
            <v>Caravan</v>
          </cell>
          <cell r="Q43">
            <v>9</v>
          </cell>
          <cell r="S43">
            <v>4</v>
          </cell>
          <cell r="T43" t="str">
            <v>S</v>
          </cell>
        </row>
        <row r="44">
          <cell r="D44" t="str">
            <v>Port Heiden</v>
          </cell>
          <cell r="E44">
            <v>383097</v>
          </cell>
          <cell r="F44" t="str">
            <v>Rate increases each May</v>
          </cell>
          <cell r="G44">
            <v>1</v>
          </cell>
          <cell r="H44">
            <v>383097</v>
          </cell>
          <cell r="I44" t="str">
            <v>Grant Aviation</v>
          </cell>
          <cell r="J44" t="str">
            <v>DOT-OST-2016-0012</v>
          </cell>
          <cell r="K44">
            <v>45778</v>
          </cell>
          <cell r="L44">
            <v>46873</v>
          </cell>
          <cell r="M44" t="str">
            <v>MG</v>
          </cell>
          <cell r="N44" t="str">
            <v>2025-3-9</v>
          </cell>
          <cell r="O44" t="str">
            <v>AKN</v>
          </cell>
          <cell r="P44" t="str">
            <v>C-208</v>
          </cell>
          <cell r="Q44">
            <v>9</v>
          </cell>
          <cell r="S44">
            <v>4</v>
          </cell>
          <cell r="T44" t="str">
            <v>S</v>
          </cell>
        </row>
        <row r="45">
          <cell r="D45" t="str">
            <v>Clark's Point</v>
          </cell>
          <cell r="E45">
            <v>253704</v>
          </cell>
          <cell r="F45" t="str">
            <v>Rate increases every September</v>
          </cell>
          <cell r="G45">
            <v>1</v>
          </cell>
          <cell r="H45">
            <v>253704</v>
          </cell>
          <cell r="I45" t="str">
            <v>Grant Aviation</v>
          </cell>
          <cell r="J45" t="str">
            <v>DOT-OST-2015-0058</v>
          </cell>
          <cell r="K45">
            <v>45172</v>
          </cell>
          <cell r="L45">
            <v>46996</v>
          </cell>
          <cell r="M45" t="str">
            <v>VP</v>
          </cell>
          <cell r="N45" t="str">
            <v>2024-3-4</v>
          </cell>
          <cell r="O45" t="str">
            <v>DLG</v>
          </cell>
          <cell r="P45" t="str">
            <v>C-207/C-208</v>
          </cell>
          <cell r="Q45" t="str">
            <v>6, 9</v>
          </cell>
          <cell r="S45">
            <v>7</v>
          </cell>
          <cell r="T45" t="str">
            <v>S</v>
          </cell>
        </row>
        <row r="46">
          <cell r="D46" t="str">
            <v>Healy Lake</v>
          </cell>
          <cell r="E46">
            <v>240860</v>
          </cell>
          <cell r="G46">
            <v>1</v>
          </cell>
          <cell r="H46">
            <v>240860</v>
          </cell>
          <cell r="I46" t="str">
            <v>Wright Air</v>
          </cell>
          <cell r="J46" t="str">
            <v>DOT-OST-1998-3546</v>
          </cell>
          <cell r="K46">
            <v>45536</v>
          </cell>
          <cell r="L46">
            <v>46996</v>
          </cell>
          <cell r="M46" t="str">
            <v>VP</v>
          </cell>
          <cell r="N46" t="str">
            <v>2024-8-19</v>
          </cell>
          <cell r="O46" t="str">
            <v>FAI</v>
          </cell>
          <cell r="P46" t="str">
            <v>C-206/C-208</v>
          </cell>
          <cell r="Q46" t="str">
            <v>5 or 9</v>
          </cell>
          <cell r="S46">
            <v>2</v>
          </cell>
          <cell r="T46" t="str">
            <v>S</v>
          </cell>
        </row>
        <row r="47">
          <cell r="D47" t="str">
            <v>Koliganek</v>
          </cell>
          <cell r="E47">
            <v>960206</v>
          </cell>
          <cell r="F47" t="str">
            <v>Rate increases every September</v>
          </cell>
          <cell r="G47">
            <v>1</v>
          </cell>
          <cell r="H47">
            <v>960206</v>
          </cell>
          <cell r="I47" t="str">
            <v>Grant Aviation</v>
          </cell>
          <cell r="J47" t="str">
            <v>DOT-OST-2016-0011</v>
          </cell>
          <cell r="K47">
            <v>45172</v>
          </cell>
          <cell r="L47">
            <v>46996</v>
          </cell>
          <cell r="M47" t="str">
            <v>VP</v>
          </cell>
          <cell r="N47" t="str">
            <v>2024-3-4</v>
          </cell>
          <cell r="O47" t="str">
            <v>DLG</v>
          </cell>
          <cell r="P47" t="str">
            <v>C-207/C-208</v>
          </cell>
          <cell r="Q47" t="str">
            <v>6, 9</v>
          </cell>
          <cell r="S47">
            <v>12</v>
          </cell>
          <cell r="T47" t="str">
            <v>S</v>
          </cell>
        </row>
        <row r="48">
          <cell r="D48" t="str">
            <v>Manokotak</v>
          </cell>
          <cell r="E48">
            <v>492215</v>
          </cell>
          <cell r="F48" t="str">
            <v>Rate increases every September</v>
          </cell>
          <cell r="G48">
            <v>1</v>
          </cell>
          <cell r="H48">
            <v>492215</v>
          </cell>
          <cell r="I48" t="str">
            <v>Grant Aviation</v>
          </cell>
          <cell r="J48" t="str">
            <v>DOT-OST-2015-0244</v>
          </cell>
          <cell r="K48">
            <v>45172</v>
          </cell>
          <cell r="L48">
            <v>46996</v>
          </cell>
          <cell r="M48" t="str">
            <v>VP</v>
          </cell>
          <cell r="N48" t="str">
            <v>2024-3-4</v>
          </cell>
          <cell r="O48" t="str">
            <v>DLG</v>
          </cell>
          <cell r="P48" t="str">
            <v>C-207/C-208</v>
          </cell>
          <cell r="Q48" t="str">
            <v>6, 9</v>
          </cell>
          <cell r="S48">
            <v>14</v>
          </cell>
          <cell r="T48" t="str">
            <v>S</v>
          </cell>
        </row>
        <row r="49">
          <cell r="D49" t="str">
            <v>New Stuyahok</v>
          </cell>
          <cell r="E49">
            <v>576780</v>
          </cell>
          <cell r="F49" t="str">
            <v>Rate increases every September</v>
          </cell>
          <cell r="G49">
            <v>1</v>
          </cell>
          <cell r="H49">
            <v>576780</v>
          </cell>
          <cell r="I49" t="str">
            <v>Grant Aviation</v>
          </cell>
          <cell r="J49" t="str">
            <v>DOT-OST-2016-0010</v>
          </cell>
          <cell r="K49">
            <v>45172</v>
          </cell>
          <cell r="L49">
            <v>46996</v>
          </cell>
          <cell r="M49" t="str">
            <v>VP</v>
          </cell>
          <cell r="N49" t="str">
            <v>2024-3-4</v>
          </cell>
          <cell r="O49" t="str">
            <v>DLG</v>
          </cell>
          <cell r="P49" t="str">
            <v>C-207/C-208</v>
          </cell>
          <cell r="Q49" t="str">
            <v>6, 9</v>
          </cell>
          <cell r="S49">
            <v>12</v>
          </cell>
          <cell r="T49" t="str">
            <v>S</v>
          </cell>
        </row>
        <row r="50">
          <cell r="D50" t="str">
            <v>Atka</v>
          </cell>
          <cell r="E50">
            <v>2328111</v>
          </cell>
          <cell r="F50" t="str">
            <v>Rate icreaeses each October</v>
          </cell>
          <cell r="G50">
            <v>0.85</v>
          </cell>
          <cell r="H50">
            <v>2738954.1176470588</v>
          </cell>
          <cell r="I50" t="str">
            <v>Grant Aviation</v>
          </cell>
          <cell r="J50" t="str">
            <v>DOT-OST-1995-363</v>
          </cell>
          <cell r="K50">
            <v>45931</v>
          </cell>
          <cell r="L50">
            <v>47026</v>
          </cell>
          <cell r="M50" t="str">
            <v>VP</v>
          </cell>
          <cell r="N50" t="str">
            <v>2025-10-5</v>
          </cell>
          <cell r="O50" t="str">
            <v>DUT</v>
          </cell>
          <cell r="P50" t="str">
            <v>King Air 200</v>
          </cell>
          <cell r="Q50">
            <v>9</v>
          </cell>
          <cell r="S50">
            <v>3</v>
          </cell>
          <cell r="T50" t="str">
            <v>T</v>
          </cell>
        </row>
        <row r="51">
          <cell r="D51" t="str">
            <v>Nikolski</v>
          </cell>
          <cell r="E51">
            <v>521893</v>
          </cell>
          <cell r="F51" t="str">
            <v>Rate icreaeses each October</v>
          </cell>
          <cell r="G51">
            <v>0.85</v>
          </cell>
          <cell r="H51">
            <v>613991.76470588241</v>
          </cell>
          <cell r="I51" t="str">
            <v>Grant Aviation</v>
          </cell>
          <cell r="J51" t="str">
            <v>DOT-OST-1995-363</v>
          </cell>
          <cell r="K51">
            <v>45931</v>
          </cell>
          <cell r="L51">
            <v>47026</v>
          </cell>
          <cell r="M51" t="str">
            <v>VP</v>
          </cell>
          <cell r="N51" t="str">
            <v>2025-10-5</v>
          </cell>
          <cell r="O51" t="str">
            <v>DUT</v>
          </cell>
          <cell r="P51" t="str">
            <v>King Air or Navajo</v>
          </cell>
          <cell r="Q51">
            <v>9</v>
          </cell>
          <cell r="S51">
            <v>2</v>
          </cell>
          <cell r="T51" t="str">
            <v>T</v>
          </cell>
        </row>
        <row r="52">
          <cell r="D52" t="str">
            <v>St. George</v>
          </cell>
          <cell r="E52">
            <v>2093959</v>
          </cell>
          <cell r="F52" t="str">
            <v>Rate increases each October</v>
          </cell>
          <cell r="G52">
            <v>0.85</v>
          </cell>
          <cell r="H52">
            <v>2463481.1764705884</v>
          </cell>
          <cell r="I52" t="str">
            <v>Grant Aviation</v>
          </cell>
          <cell r="J52" t="str">
            <v>DOT-OST-2017-0109</v>
          </cell>
          <cell r="K52">
            <v>45931</v>
          </cell>
          <cell r="L52">
            <v>47026</v>
          </cell>
          <cell r="M52" t="str">
            <v>VP</v>
          </cell>
          <cell r="N52" t="str">
            <v>2025-10-5</v>
          </cell>
          <cell r="O52" t="str">
            <v>DUT</v>
          </cell>
          <cell r="P52" t="str">
            <v>King Air 200</v>
          </cell>
          <cell r="Q52">
            <v>9</v>
          </cell>
          <cell r="S52">
            <v>3</v>
          </cell>
          <cell r="T52" t="str">
            <v>T</v>
          </cell>
        </row>
        <row r="53">
          <cell r="D53" t="str">
            <v>Gulkana</v>
          </cell>
          <cell r="E53">
            <v>450261</v>
          </cell>
          <cell r="F53" t="str">
            <v>Rate increases each February 1</v>
          </cell>
          <cell r="G53">
            <v>1</v>
          </cell>
          <cell r="H53">
            <v>450261</v>
          </cell>
          <cell r="I53" t="str">
            <v>Reeve</v>
          </cell>
          <cell r="J53" t="str">
            <v>DOT-OST-1995-492</v>
          </cell>
          <cell r="K53">
            <v>45689</v>
          </cell>
          <cell r="L53">
            <v>47149</v>
          </cell>
          <cell r="M53" t="str">
            <v>VP</v>
          </cell>
          <cell r="N53" t="str">
            <v>2025-2-15</v>
          </cell>
          <cell r="O53" t="str">
            <v>ANC</v>
          </cell>
          <cell r="P53" t="str">
            <v>King Air</v>
          </cell>
          <cell r="Q53">
            <v>9</v>
          </cell>
          <cell r="S53" t="str">
            <v>4 peak/2 off-peak</v>
          </cell>
          <cell r="T53" t="str">
            <v>T</v>
          </cell>
        </row>
        <row r="54">
          <cell r="D54" t="str">
            <v>May Creek</v>
          </cell>
          <cell r="E54">
            <v>271438</v>
          </cell>
          <cell r="F54" t="str">
            <v>Rate increases each February 1</v>
          </cell>
          <cell r="G54">
            <v>1</v>
          </cell>
          <cell r="H54">
            <v>271438</v>
          </cell>
          <cell r="I54" t="str">
            <v>Copper Valley</v>
          </cell>
          <cell r="J54" t="str">
            <v>DOT-OST-1995-492</v>
          </cell>
          <cell r="K54">
            <v>45689</v>
          </cell>
          <cell r="L54">
            <v>47149</v>
          </cell>
          <cell r="M54" t="str">
            <v>VP</v>
          </cell>
          <cell r="N54" t="str">
            <v>2025-2-15</v>
          </cell>
          <cell r="O54" t="str">
            <v>GKN</v>
          </cell>
          <cell r="P54" t="str">
            <v>C185/206</v>
          </cell>
          <cell r="Q54" t="str">
            <v>3-5</v>
          </cell>
          <cell r="S54" t="str">
            <v>4 peak/2 off-peak</v>
          </cell>
          <cell r="T54" t="str">
            <v>S</v>
          </cell>
        </row>
        <row r="55">
          <cell r="D55" t="str">
            <v>McCarthy</v>
          </cell>
          <cell r="E55">
            <v>271438</v>
          </cell>
          <cell r="F55" t="str">
            <v>Rate increases each February 1</v>
          </cell>
          <cell r="G55">
            <v>1</v>
          </cell>
          <cell r="H55">
            <v>271438</v>
          </cell>
          <cell r="I55" t="str">
            <v>Copper Valley</v>
          </cell>
          <cell r="J55" t="str">
            <v>DOT-OST-1995-492</v>
          </cell>
          <cell r="K55">
            <v>45689</v>
          </cell>
          <cell r="L55">
            <v>47149</v>
          </cell>
          <cell r="M55" t="str">
            <v>VP</v>
          </cell>
          <cell r="N55" t="str">
            <v>2025-2-15</v>
          </cell>
          <cell r="O55" t="str">
            <v>GKN</v>
          </cell>
          <cell r="P55" t="str">
            <v>C185/206</v>
          </cell>
          <cell r="Q55" t="str">
            <v>3-5</v>
          </cell>
          <cell r="S55" t="str">
            <v>4 peak/2 off-peak</v>
          </cell>
          <cell r="T55" t="str">
            <v>S</v>
          </cell>
        </row>
        <row r="56">
          <cell r="D56" t="str">
            <v>Igiugig</v>
          </cell>
          <cell r="E56">
            <v>374609</v>
          </cell>
          <cell r="F56" t="str">
            <v>Rate increases each March</v>
          </cell>
          <cell r="G56">
            <v>1</v>
          </cell>
          <cell r="H56">
            <v>374609</v>
          </cell>
          <cell r="I56" t="str">
            <v>Grant Aviation</v>
          </cell>
          <cell r="J56" t="str">
            <v>DOT-OST-2015-0176</v>
          </cell>
          <cell r="K56">
            <v>45717</v>
          </cell>
          <cell r="L56">
            <v>47177</v>
          </cell>
          <cell r="M56" t="str">
            <v>MR</v>
          </cell>
          <cell r="N56" t="str">
            <v>2025-2-16</v>
          </cell>
          <cell r="O56" t="str">
            <v>AKN</v>
          </cell>
          <cell r="P56" t="str">
            <v>C-207</v>
          </cell>
          <cell r="Q56">
            <v>6</v>
          </cell>
          <cell r="S56">
            <v>3</v>
          </cell>
          <cell r="T56" t="str">
            <v>S</v>
          </cell>
        </row>
        <row r="57">
          <cell r="D57" t="str">
            <v>Pilot Point</v>
          </cell>
          <cell r="E57">
            <v>288593</v>
          </cell>
          <cell r="F57" t="str">
            <v>Rate increases each March</v>
          </cell>
          <cell r="G57">
            <v>1</v>
          </cell>
          <cell r="H57">
            <v>288593</v>
          </cell>
          <cell r="I57" t="str">
            <v>Grant Aviation</v>
          </cell>
          <cell r="J57" t="str">
            <v>DOT-OST-2015-0178</v>
          </cell>
          <cell r="K57">
            <v>45717</v>
          </cell>
          <cell r="L57">
            <v>47177</v>
          </cell>
          <cell r="M57" t="str">
            <v>MR</v>
          </cell>
          <cell r="N57" t="str">
            <v>2025-2-16</v>
          </cell>
          <cell r="O57" t="str">
            <v>AKN</v>
          </cell>
          <cell r="P57" t="str">
            <v>C-207</v>
          </cell>
          <cell r="Q57">
            <v>6</v>
          </cell>
          <cell r="S57">
            <v>4</v>
          </cell>
          <cell r="T57" t="str">
            <v>S</v>
          </cell>
        </row>
        <row r="58">
          <cell r="D58" t="str">
            <v>South Naknek</v>
          </cell>
          <cell r="E58">
            <v>299582</v>
          </cell>
          <cell r="F58" t="str">
            <v>Rate increases each March</v>
          </cell>
          <cell r="G58">
            <v>1</v>
          </cell>
          <cell r="H58">
            <v>299582</v>
          </cell>
          <cell r="I58" t="str">
            <v>Grant Aviation</v>
          </cell>
          <cell r="J58" t="str">
            <v>DOT-OST-2015-0060</v>
          </cell>
          <cell r="K58">
            <v>45717</v>
          </cell>
          <cell r="L58">
            <v>47177</v>
          </cell>
          <cell r="M58" t="str">
            <v>VP</v>
          </cell>
          <cell r="N58" t="str">
            <v>2025-2-18</v>
          </cell>
          <cell r="O58" t="str">
            <v>AKN</v>
          </cell>
          <cell r="P58" t="str">
            <v>C-207</v>
          </cell>
          <cell r="Q58">
            <v>6</v>
          </cell>
          <cell r="S58">
            <v>4</v>
          </cell>
          <cell r="T58" t="str">
            <v>S</v>
          </cell>
        </row>
        <row r="59">
          <cell r="D59" t="str">
            <v>Ugashik</v>
          </cell>
          <cell r="E59">
            <v>288593</v>
          </cell>
          <cell r="F59" t="str">
            <v>Rate increases each March</v>
          </cell>
          <cell r="G59">
            <v>1</v>
          </cell>
          <cell r="H59">
            <v>288593</v>
          </cell>
          <cell r="I59" t="str">
            <v>Grant Aviation</v>
          </cell>
          <cell r="J59" t="str">
            <v>DOT-OST-2015-0179</v>
          </cell>
          <cell r="K59">
            <v>45717</v>
          </cell>
          <cell r="L59">
            <v>47177</v>
          </cell>
          <cell r="M59" t="str">
            <v>MR</v>
          </cell>
          <cell r="N59" t="str">
            <v>2025-2-16</v>
          </cell>
          <cell r="O59" t="str">
            <v>AKN</v>
          </cell>
          <cell r="P59" t="str">
            <v>C-207/PA-32</v>
          </cell>
          <cell r="Q59">
            <v>6</v>
          </cell>
          <cell r="S59">
            <v>4</v>
          </cell>
          <cell r="T59" t="str">
            <v>S</v>
          </cell>
        </row>
        <row r="60">
          <cell r="D60" t="str">
            <v>Akhiok</v>
          </cell>
          <cell r="E60">
            <v>530607</v>
          </cell>
          <cell r="F60" t="str">
            <v>Rate increases every July 1</v>
          </cell>
          <cell r="G60">
            <v>1</v>
          </cell>
          <cell r="H60">
            <v>530607</v>
          </cell>
          <cell r="I60" t="str">
            <v>Island Air</v>
          </cell>
          <cell r="J60" t="str">
            <v>DOT-OST-2017-0046</v>
          </cell>
          <cell r="K60">
            <v>45474</v>
          </cell>
          <cell r="L60">
            <v>47299</v>
          </cell>
          <cell r="M60" t="str">
            <v>SF</v>
          </cell>
          <cell r="N60" t="str">
            <v>2024-5-11</v>
          </cell>
          <cell r="O60" t="str">
            <v>ADQ</v>
          </cell>
          <cell r="P60" t="str">
            <v>PA-32/C208</v>
          </cell>
          <cell r="Q60" t="str">
            <v>5 or 9</v>
          </cell>
          <cell r="S60">
            <v>3</v>
          </cell>
          <cell r="T60" t="str">
            <v xml:space="preserve">M </v>
          </cell>
        </row>
        <row r="61">
          <cell r="D61" t="str">
            <v>Twin Hills</v>
          </cell>
          <cell r="E61">
            <v>415183</v>
          </cell>
          <cell r="F61" t="str">
            <v>Annual subsidy increases each September</v>
          </cell>
          <cell r="G61">
            <v>0.95</v>
          </cell>
          <cell r="H61">
            <v>437034.73684210528</v>
          </cell>
          <cell r="I61" t="str">
            <v>Grant Aviation</v>
          </cell>
          <cell r="J61" t="str">
            <v>DOT-OST-2015-0117</v>
          </cell>
          <cell r="K61">
            <v>45536</v>
          </cell>
          <cell r="L61">
            <v>47361</v>
          </cell>
          <cell r="M61" t="str">
            <v>MG</v>
          </cell>
          <cell r="N61" t="str">
            <v>2024-8-11</v>
          </cell>
          <cell r="O61" t="str">
            <v>DLG</v>
          </cell>
          <cell r="P61" t="str">
            <v>C-207/GA-8</v>
          </cell>
          <cell r="Q61" t="str">
            <v>6/7</v>
          </cell>
          <cell r="S61">
            <v>3</v>
          </cell>
          <cell r="T61" t="str">
            <v>S</v>
          </cell>
        </row>
        <row r="62">
          <cell r="D62" t="str">
            <v>St. Paul Island</v>
          </cell>
          <cell r="E62">
            <v>8422715</v>
          </cell>
          <cell r="F62" t="str">
            <v>Rate increases each January</v>
          </cell>
          <cell r="G62">
            <v>1</v>
          </cell>
          <cell r="H62">
            <v>8422715</v>
          </cell>
          <cell r="I62" t="str">
            <v>Sterling</v>
          </cell>
          <cell r="J62" t="str">
            <v>DOT-OST-2019-0038</v>
          </cell>
          <cell r="K62">
            <v>46037</v>
          </cell>
          <cell r="L62">
            <v>47483</v>
          </cell>
          <cell r="M62" t="str">
            <v>VP</v>
          </cell>
          <cell r="N62" t="str">
            <v>2025-11-17</v>
          </cell>
          <cell r="O62" t="str">
            <v>ANC</v>
          </cell>
          <cell r="P62" t="str">
            <v>Saab 2000</v>
          </cell>
          <cell r="Q62">
            <v>30</v>
          </cell>
          <cell r="S62">
            <v>3</v>
          </cell>
          <cell r="T62" t="str">
            <v>T</v>
          </cell>
        </row>
        <row r="63">
          <cell r="D63" t="str">
            <v>St. Mary's</v>
          </cell>
          <cell r="E63">
            <v>3413321</v>
          </cell>
          <cell r="F63" t="str">
            <v>Rate increases each January</v>
          </cell>
          <cell r="G63">
            <v>1</v>
          </cell>
          <cell r="H63">
            <v>3413321</v>
          </cell>
          <cell r="I63" t="str">
            <v>Sterling</v>
          </cell>
          <cell r="J63" t="str">
            <v>DOT-OST-2024-0143</v>
          </cell>
          <cell r="K63">
            <v>46037</v>
          </cell>
          <cell r="L63">
            <v>47483</v>
          </cell>
          <cell r="M63" t="str">
            <v>VP</v>
          </cell>
          <cell r="N63" t="str">
            <v>2025-11-17</v>
          </cell>
          <cell r="O63" t="str">
            <v>ANC</v>
          </cell>
          <cell r="P63" t="str">
            <v>Saab 2000/ATR 42</v>
          </cell>
          <cell r="Q63">
            <v>30</v>
          </cell>
          <cell r="S63">
            <v>3</v>
          </cell>
          <cell r="T63" t="str">
            <v>T</v>
          </cell>
        </row>
        <row r="64">
          <cell r="D64" t="str">
            <v>Chignik</v>
          </cell>
          <cell r="E64">
            <v>832409</v>
          </cell>
          <cell r="F64" t="str">
            <v>Rate increases each March</v>
          </cell>
          <cell r="G64">
            <v>0.85</v>
          </cell>
          <cell r="H64">
            <v>979304.70588235301</v>
          </cell>
          <cell r="I64" t="str">
            <v>Grant Aviation</v>
          </cell>
          <cell r="J64" t="str">
            <v>DOT-OST-2015-0245</v>
          </cell>
          <cell r="K64">
            <v>45717</v>
          </cell>
          <cell r="L64">
            <v>47542</v>
          </cell>
          <cell r="M64" t="str">
            <v>MG</v>
          </cell>
          <cell r="N64" t="str">
            <v>2025-1-4</v>
          </cell>
          <cell r="O64" t="str">
            <v>AKN</v>
          </cell>
          <cell r="P64" t="str">
            <v>Caravan</v>
          </cell>
          <cell r="Q64">
            <v>9</v>
          </cell>
          <cell r="S64">
            <v>4</v>
          </cell>
          <cell r="T64" t="str">
            <v>S</v>
          </cell>
        </row>
        <row r="65">
          <cell r="D65" t="str">
            <v>Chignik Lake</v>
          </cell>
          <cell r="E65">
            <v>832409</v>
          </cell>
          <cell r="F65" t="str">
            <v>Rate increases each March</v>
          </cell>
          <cell r="G65">
            <v>0.85</v>
          </cell>
          <cell r="H65">
            <v>979304.70588235301</v>
          </cell>
          <cell r="I65" t="str">
            <v>Grant Aviation</v>
          </cell>
          <cell r="J65" t="str">
            <v>DOT-OST-2015-0245</v>
          </cell>
          <cell r="K65">
            <v>45717</v>
          </cell>
          <cell r="L65">
            <v>47542</v>
          </cell>
          <cell r="M65" t="str">
            <v>MG</v>
          </cell>
          <cell r="N65" t="str">
            <v>2025-1-4</v>
          </cell>
          <cell r="O65" t="str">
            <v>AKN</v>
          </cell>
          <cell r="P65" t="str">
            <v>Caravan</v>
          </cell>
          <cell r="Q65">
            <v>9</v>
          </cell>
          <cell r="S65">
            <v>4</v>
          </cell>
          <cell r="T65" t="str">
            <v>S</v>
          </cell>
        </row>
        <row r="66">
          <cell r="D66" t="str">
            <v>Hydaburg</v>
          </cell>
          <cell r="E66">
            <v>309441</v>
          </cell>
          <cell r="F66" t="str">
            <v>Rate increases each November</v>
          </cell>
          <cell r="G66">
            <v>0.96</v>
          </cell>
          <cell r="H66">
            <v>322334.375</v>
          </cell>
          <cell r="I66" t="str">
            <v>Taquan</v>
          </cell>
          <cell r="J66" t="str">
            <v>DOT-OST-1999-6245</v>
          </cell>
          <cell r="K66">
            <v>45962</v>
          </cell>
          <cell r="L66">
            <v>47787</v>
          </cell>
          <cell r="M66" t="str">
            <v>VP</v>
          </cell>
          <cell r="N66" t="str">
            <v>2025-11-11</v>
          </cell>
          <cell r="O66" t="str">
            <v>WFB</v>
          </cell>
          <cell r="P66" t="str">
            <v>Otter/Beaver</v>
          </cell>
          <cell r="Q66" t="str">
            <v>6 or 7</v>
          </cell>
          <cell r="S66">
            <v>3</v>
          </cell>
          <cell r="T66" t="str">
            <v>S</v>
          </cell>
        </row>
        <row r="67">
          <cell r="D67" t="str">
            <v>Amook Bay*</v>
          </cell>
          <cell r="E67">
            <v>20759</v>
          </cell>
          <cell r="F67" t="str">
            <v>Rate increases every November</v>
          </cell>
          <cell r="G67">
            <v>1</v>
          </cell>
          <cell r="H67">
            <v>20759</v>
          </cell>
          <cell r="I67" t="str">
            <v>Island Air</v>
          </cell>
          <cell r="J67" t="str">
            <v>DOT-OST-2000-6945</v>
          </cell>
          <cell r="K67">
            <v>45962</v>
          </cell>
          <cell r="L67">
            <v>47787</v>
          </cell>
          <cell r="M67" t="str">
            <v>SF</v>
          </cell>
          <cell r="N67" t="str">
            <v>2025-10-8</v>
          </cell>
          <cell r="O67" t="str">
            <v>ADQ</v>
          </cell>
          <cell r="P67" t="str">
            <v>C-206/Beaver</v>
          </cell>
          <cell r="Q67" t="str">
            <v>5-6</v>
          </cell>
          <cell r="S67" t="str">
            <v>Flagstop service</v>
          </cell>
          <cell r="T67" t="str">
            <v>S</v>
          </cell>
        </row>
        <row r="68">
          <cell r="D68" t="str">
            <v>Kitoi Bay</v>
          </cell>
          <cell r="E68">
            <v>20759</v>
          </cell>
          <cell r="F68" t="str">
            <v>Rate increases every November</v>
          </cell>
          <cell r="G68">
            <v>1</v>
          </cell>
          <cell r="H68">
            <v>20759</v>
          </cell>
          <cell r="I68" t="str">
            <v>Island Air</v>
          </cell>
          <cell r="J68" t="str">
            <v>DOT-OST-2000-6945</v>
          </cell>
          <cell r="K68">
            <v>45962</v>
          </cell>
          <cell r="L68">
            <v>47787</v>
          </cell>
          <cell r="M68" t="str">
            <v>SF</v>
          </cell>
          <cell r="N68" t="str">
            <v>2025-10-8</v>
          </cell>
          <cell r="O68" t="str">
            <v>ADQ</v>
          </cell>
          <cell r="P68" t="str">
            <v>C-206/Beaver</v>
          </cell>
          <cell r="Q68" t="str">
            <v>5-6</v>
          </cell>
          <cell r="S68" t="str">
            <v>2 peak/1 off-peak</v>
          </cell>
          <cell r="T68" t="str">
            <v>S</v>
          </cell>
        </row>
        <row r="69">
          <cell r="D69" t="str">
            <v>Lazy Bay/Alitak*</v>
          </cell>
          <cell r="E69">
            <v>166073</v>
          </cell>
          <cell r="F69" t="str">
            <v>Rate increases every November</v>
          </cell>
          <cell r="G69">
            <v>1</v>
          </cell>
          <cell r="H69">
            <v>166073</v>
          </cell>
          <cell r="I69" t="str">
            <v>Island Air</v>
          </cell>
          <cell r="J69" t="str">
            <v>DOT-OST-2000-6945</v>
          </cell>
          <cell r="K69">
            <v>45962</v>
          </cell>
          <cell r="L69">
            <v>47787</v>
          </cell>
          <cell r="M69" t="str">
            <v>SF</v>
          </cell>
          <cell r="N69" t="str">
            <v>2025-10-8</v>
          </cell>
          <cell r="O69" t="str">
            <v>ADQ</v>
          </cell>
          <cell r="P69" t="str">
            <v>C-206/Beaver</v>
          </cell>
          <cell r="Q69" t="str">
            <v>5-6</v>
          </cell>
          <cell r="S69" t="str">
            <v>Flagstop service</v>
          </cell>
          <cell r="T69" t="str">
            <v>S</v>
          </cell>
        </row>
        <row r="70">
          <cell r="D70" t="str">
            <v>Moser Bay*</v>
          </cell>
          <cell r="E70">
            <v>83037</v>
          </cell>
          <cell r="F70" t="str">
            <v>Rate increases every November</v>
          </cell>
          <cell r="G70">
            <v>1</v>
          </cell>
          <cell r="H70">
            <v>83037</v>
          </cell>
          <cell r="I70" t="str">
            <v>Island Air</v>
          </cell>
          <cell r="J70" t="str">
            <v>DOT-OST-2000-6945</v>
          </cell>
          <cell r="K70">
            <v>45962</v>
          </cell>
          <cell r="L70">
            <v>47787</v>
          </cell>
          <cell r="M70" t="str">
            <v>SF</v>
          </cell>
          <cell r="N70" t="str">
            <v>2025-10-8</v>
          </cell>
          <cell r="O70" t="str">
            <v>ADQ</v>
          </cell>
          <cell r="P70" t="str">
            <v>C-206/Beaver</v>
          </cell>
          <cell r="Q70" t="str">
            <v>5-6</v>
          </cell>
          <cell r="S70" t="str">
            <v>Flagstop service</v>
          </cell>
          <cell r="T70" t="str">
            <v>S</v>
          </cell>
        </row>
        <row r="71">
          <cell r="D71" t="str">
            <v>Olga Bay*</v>
          </cell>
          <cell r="E71">
            <v>83037</v>
          </cell>
          <cell r="F71" t="str">
            <v>Rate increases every November</v>
          </cell>
          <cell r="G71">
            <v>1</v>
          </cell>
          <cell r="H71">
            <v>83037</v>
          </cell>
          <cell r="I71" t="str">
            <v>Island Air</v>
          </cell>
          <cell r="J71" t="str">
            <v>DOT-OST-2000-6945</v>
          </cell>
          <cell r="K71">
            <v>45962</v>
          </cell>
          <cell r="L71">
            <v>47787</v>
          </cell>
          <cell r="M71" t="str">
            <v>SF</v>
          </cell>
          <cell r="N71" t="str">
            <v>2025-10-8</v>
          </cell>
          <cell r="O71" t="str">
            <v>ADQ</v>
          </cell>
          <cell r="P71" t="str">
            <v>C-206/Beaver</v>
          </cell>
          <cell r="Q71" t="str">
            <v>5-6</v>
          </cell>
          <cell r="S71" t="str">
            <v>Flagstop service</v>
          </cell>
          <cell r="T71" t="str">
            <v>S</v>
          </cell>
        </row>
        <row r="72">
          <cell r="D72" t="str">
            <v>Port Bailey*</v>
          </cell>
          <cell r="E72">
            <v>41518</v>
          </cell>
          <cell r="F72" t="str">
            <v>Rate increases every November</v>
          </cell>
          <cell r="G72">
            <v>1</v>
          </cell>
          <cell r="H72">
            <v>41518</v>
          </cell>
          <cell r="I72" t="str">
            <v>Island Air</v>
          </cell>
          <cell r="J72" t="str">
            <v>DOT-OST-2000-6945</v>
          </cell>
          <cell r="K72">
            <v>45962</v>
          </cell>
          <cell r="L72">
            <v>47787</v>
          </cell>
          <cell r="M72" t="str">
            <v>SF</v>
          </cell>
          <cell r="N72" t="str">
            <v>2025-10-8</v>
          </cell>
          <cell r="O72" t="str">
            <v>ADQ</v>
          </cell>
          <cell r="P72" t="str">
            <v>C-206/Beaver</v>
          </cell>
          <cell r="Q72" t="str">
            <v>5-6</v>
          </cell>
          <cell r="S72" t="str">
            <v>Flagstop service</v>
          </cell>
          <cell r="T72" t="str">
            <v>S</v>
          </cell>
        </row>
        <row r="73">
          <cell r="D73" t="str">
            <v>Port Williams*</v>
          </cell>
          <cell r="E73">
            <v>41518</v>
          </cell>
          <cell r="F73" t="str">
            <v>Rate increases every November</v>
          </cell>
          <cell r="G73">
            <v>1</v>
          </cell>
          <cell r="H73">
            <v>41518</v>
          </cell>
          <cell r="I73" t="str">
            <v>Island Air</v>
          </cell>
          <cell r="J73" t="str">
            <v>DOT-OST-2000-6945</v>
          </cell>
          <cell r="K73">
            <v>45962</v>
          </cell>
          <cell r="L73">
            <v>47787</v>
          </cell>
          <cell r="M73" t="str">
            <v>SF</v>
          </cell>
          <cell r="N73" t="str">
            <v>2025-10-8</v>
          </cell>
          <cell r="O73" t="str">
            <v>ADQ</v>
          </cell>
          <cell r="P73" t="str">
            <v>C-206/Beaver</v>
          </cell>
          <cell r="Q73" t="str">
            <v>5-6</v>
          </cell>
          <cell r="S73" t="str">
            <v>Flagstop service</v>
          </cell>
          <cell r="T73" t="str">
            <v>S</v>
          </cell>
        </row>
        <row r="74">
          <cell r="D74" t="str">
            <v>Seal Bay</v>
          </cell>
          <cell r="E74">
            <v>83037</v>
          </cell>
          <cell r="F74" t="str">
            <v>Rate increases every November</v>
          </cell>
          <cell r="G74">
            <v>1</v>
          </cell>
          <cell r="H74">
            <v>83037</v>
          </cell>
          <cell r="I74" t="str">
            <v>Island Air</v>
          </cell>
          <cell r="J74" t="str">
            <v>DOT-OST-2000-6945</v>
          </cell>
          <cell r="K74">
            <v>45962</v>
          </cell>
          <cell r="L74">
            <v>47787</v>
          </cell>
          <cell r="M74" t="str">
            <v>SF</v>
          </cell>
          <cell r="N74" t="str">
            <v>2025-10-8</v>
          </cell>
          <cell r="O74" t="str">
            <v>ADQ</v>
          </cell>
          <cell r="P74" t="str">
            <v>C-206/Beaver</v>
          </cell>
          <cell r="Q74" t="str">
            <v>5-6</v>
          </cell>
          <cell r="S74" t="str">
            <v>2 peak/1 off-peak</v>
          </cell>
          <cell r="T74" t="str">
            <v>S</v>
          </cell>
        </row>
        <row r="75">
          <cell r="D75" t="str">
            <v>Uganik</v>
          </cell>
          <cell r="E75">
            <v>83037</v>
          </cell>
          <cell r="F75" t="str">
            <v>Rate increases every November</v>
          </cell>
          <cell r="G75">
            <v>1</v>
          </cell>
          <cell r="H75">
            <v>83037</v>
          </cell>
          <cell r="I75" t="str">
            <v>Island Air</v>
          </cell>
          <cell r="J75" t="str">
            <v>DOT-OST-2000-6945</v>
          </cell>
          <cell r="K75">
            <v>45962</v>
          </cell>
          <cell r="L75">
            <v>47787</v>
          </cell>
          <cell r="M75" t="str">
            <v>SF</v>
          </cell>
          <cell r="N75" t="str">
            <v>2025-10-8</v>
          </cell>
          <cell r="O75" t="str">
            <v>ADQ</v>
          </cell>
          <cell r="P75" t="str">
            <v>C-206/Beaver</v>
          </cell>
          <cell r="Q75" t="str">
            <v>5-6</v>
          </cell>
          <cell r="S75" t="str">
            <v>2 peak/1 off-peak</v>
          </cell>
          <cell r="T75" t="str">
            <v>S</v>
          </cell>
        </row>
        <row r="76">
          <cell r="D76" t="str">
            <v>West Point</v>
          </cell>
          <cell r="E76">
            <v>103796</v>
          </cell>
          <cell r="F76" t="str">
            <v>Rate increases every November</v>
          </cell>
          <cell r="G76">
            <v>1</v>
          </cell>
          <cell r="H76">
            <v>103796</v>
          </cell>
          <cell r="I76" t="str">
            <v>Island Air</v>
          </cell>
          <cell r="J76" t="str">
            <v>DOT-OST-2000-6945</v>
          </cell>
          <cell r="K76">
            <v>45962</v>
          </cell>
          <cell r="L76">
            <v>47787</v>
          </cell>
          <cell r="M76" t="str">
            <v>SF</v>
          </cell>
          <cell r="N76" t="str">
            <v>2025-10-8</v>
          </cell>
          <cell r="O76" t="str">
            <v>ADQ</v>
          </cell>
          <cell r="P76" t="str">
            <v>C-206/Beaver</v>
          </cell>
          <cell r="Q76" t="str">
            <v>5-6</v>
          </cell>
          <cell r="S76" t="str">
            <v>2 peak/1 off-peak</v>
          </cell>
          <cell r="T76" t="str">
            <v>S</v>
          </cell>
        </row>
        <row r="77">
          <cell r="D77" t="str">
            <v>Zachar Bay</v>
          </cell>
          <cell r="E77">
            <v>103796</v>
          </cell>
          <cell r="F77" t="str">
            <v>Rate increases every November</v>
          </cell>
          <cell r="G77">
            <v>1</v>
          </cell>
          <cell r="H77">
            <v>103796</v>
          </cell>
          <cell r="I77" t="str">
            <v>Island Air</v>
          </cell>
          <cell r="J77" t="str">
            <v>DOT-OST-2000-6945</v>
          </cell>
          <cell r="K77">
            <v>45962</v>
          </cell>
          <cell r="L77">
            <v>47787</v>
          </cell>
          <cell r="M77" t="str">
            <v>SF</v>
          </cell>
          <cell r="N77" t="str">
            <v>2025-10-8</v>
          </cell>
          <cell r="O77" t="str">
            <v>ADQ</v>
          </cell>
          <cell r="P77" t="str">
            <v>C-206/Beaver</v>
          </cell>
          <cell r="Q77" t="str">
            <v>5-6</v>
          </cell>
          <cell r="S77" t="str">
            <v>2 peak/1 off-peak</v>
          </cell>
          <cell r="T77" t="str">
            <v>S</v>
          </cell>
          <cell r="Z77">
            <v>31</v>
          </cell>
        </row>
        <row r="78">
          <cell r="D78" t="str">
            <v>Larsen Bay</v>
          </cell>
          <cell r="E78">
            <v>239680</v>
          </cell>
          <cell r="F78" t="str">
            <v>Rate increases each December</v>
          </cell>
          <cell r="G78">
            <v>1</v>
          </cell>
          <cell r="H78">
            <v>239680</v>
          </cell>
          <cell r="I78" t="str">
            <v>Island Air</v>
          </cell>
          <cell r="J78" t="str">
            <v>DOT-OST-2024-0114</v>
          </cell>
          <cell r="K78">
            <v>46006</v>
          </cell>
          <cell r="L78">
            <v>47983</v>
          </cell>
          <cell r="M78" t="str">
            <v>SF</v>
          </cell>
          <cell r="N78" t="str">
            <v>2025-6-3</v>
          </cell>
          <cell r="O78" t="str">
            <v>ADQ</v>
          </cell>
          <cell r="P78" t="str">
            <v>PA-32/C208</v>
          </cell>
          <cell r="Q78" t="str">
            <v>5/9</v>
          </cell>
          <cell r="S78">
            <v>3</v>
          </cell>
          <cell r="T78" t="str">
            <v>S</v>
          </cell>
        </row>
        <row r="79">
          <cell r="D79" t="str">
            <v>Muscle Shoals</v>
          </cell>
          <cell r="E79">
            <v>6917274</v>
          </cell>
          <cell r="F79" t="str">
            <v>Annual subsidy increases each Oct.</v>
          </cell>
          <cell r="G79">
            <v>1</v>
          </cell>
          <cell r="H79">
            <v>6917274</v>
          </cell>
          <cell r="I79" t="str">
            <v>AEAS/Contour**</v>
          </cell>
          <cell r="J79" t="str">
            <v>DOT-OST-2000-7856</v>
          </cell>
          <cell r="K79">
            <v>45566</v>
          </cell>
          <cell r="L79">
            <v>47026</v>
          </cell>
          <cell r="M79" t="str">
            <v>MM</v>
          </cell>
          <cell r="N79" t="str">
            <v>2024-8-15</v>
          </cell>
          <cell r="O79" t="str">
            <v>CLT</v>
          </cell>
          <cell r="P79" t="str">
            <v>ERJ-135</v>
          </cell>
          <cell r="Q79">
            <v>30</v>
          </cell>
          <cell r="R79">
            <v>2</v>
          </cell>
          <cell r="S79" t="str">
            <v>12 AEAS</v>
          </cell>
          <cell r="T79" t="str">
            <v>T</v>
          </cell>
          <cell r="U79">
            <v>7164</v>
          </cell>
          <cell r="V79">
            <v>208</v>
          </cell>
          <cell r="W79">
            <v>17.221153846153847</v>
          </cell>
          <cell r="X79">
            <v>1739712</v>
          </cell>
          <cell r="Y79">
            <v>242.84087102177554</v>
          </cell>
          <cell r="Z79">
            <v>12483</v>
          </cell>
        </row>
        <row r="80">
          <cell r="D80" t="str">
            <v>Harrison</v>
          </cell>
          <cell r="E80">
            <v>4081000</v>
          </cell>
          <cell r="F80" t="str">
            <v xml:space="preserve">Rate increases every March </v>
          </cell>
          <cell r="G80">
            <v>0.98499999999999999</v>
          </cell>
          <cell r="H80">
            <v>4143147.2081218273</v>
          </cell>
          <cell r="I80" t="str">
            <v>Southern</v>
          </cell>
          <cell r="J80" t="str">
            <v>DOT-OST-1997-2935</v>
          </cell>
          <cell r="K80">
            <v>44986</v>
          </cell>
          <cell r="L80">
            <v>46446</v>
          </cell>
          <cell r="M80" t="str">
            <v>MG</v>
          </cell>
          <cell r="N80" t="str">
            <v>2023-1-10</v>
          </cell>
          <cell r="O80" t="str">
            <v>DFW/MEM</v>
          </cell>
          <cell r="P80" t="str">
            <v>Caravan</v>
          </cell>
          <cell r="Q80">
            <v>9</v>
          </cell>
          <cell r="R80">
            <v>3</v>
          </cell>
          <cell r="S80">
            <v>18</v>
          </cell>
          <cell r="T80" t="str">
            <v>S</v>
          </cell>
          <cell r="U80">
            <v>4197</v>
          </cell>
          <cell r="V80">
            <v>304</v>
          </cell>
          <cell r="W80">
            <v>6.9029605263157894</v>
          </cell>
          <cell r="X80">
            <v>1827409</v>
          </cell>
          <cell r="Y80">
            <v>435.40838694305455</v>
          </cell>
          <cell r="Z80">
            <v>6129</v>
          </cell>
        </row>
        <row r="81">
          <cell r="D81" t="str">
            <v>Hot Springs</v>
          </cell>
          <cell r="E81">
            <v>3161866</v>
          </cell>
          <cell r="F81" t="str">
            <v xml:space="preserve">Rate increases every March </v>
          </cell>
          <cell r="G81">
            <v>0.98499999999999999</v>
          </cell>
          <cell r="H81">
            <v>3210016.2436548225</v>
          </cell>
          <cell r="I81" t="str">
            <v>Southern</v>
          </cell>
          <cell r="J81" t="str">
            <v>DOT-OST-1997-2935</v>
          </cell>
          <cell r="K81">
            <v>44986</v>
          </cell>
          <cell r="L81">
            <v>46446</v>
          </cell>
          <cell r="M81" t="str">
            <v>MG</v>
          </cell>
          <cell r="N81" t="str">
            <v>2023-1-10</v>
          </cell>
          <cell r="O81" t="str">
            <v>DFW/MEM</v>
          </cell>
          <cell r="P81" t="str">
            <v>Caravan</v>
          </cell>
          <cell r="Q81">
            <v>9</v>
          </cell>
          <cell r="R81">
            <v>3</v>
          </cell>
          <cell r="S81">
            <v>18</v>
          </cell>
          <cell r="T81" t="str">
            <v>S</v>
          </cell>
          <cell r="U81">
            <v>4298</v>
          </cell>
          <cell r="V81">
            <v>304</v>
          </cell>
          <cell r="W81">
            <v>7.0690789473684212</v>
          </cell>
          <cell r="X81">
            <v>1377628</v>
          </cell>
          <cell r="Y81">
            <v>320.52768729641696</v>
          </cell>
          <cell r="Z81">
            <v>3040</v>
          </cell>
        </row>
        <row r="82">
          <cell r="D82" t="str">
            <v>Jonesboro</v>
          </cell>
          <cell r="E82">
            <v>4530408</v>
          </cell>
          <cell r="F82" t="str">
            <v>Rate increases every Mar. 1</v>
          </cell>
          <cell r="G82">
            <v>0.98499999999999999</v>
          </cell>
          <cell r="H82">
            <v>4599398.9847715739</v>
          </cell>
          <cell r="I82" t="str">
            <v>Southern</v>
          </cell>
          <cell r="J82" t="str">
            <v>DOT-OST-1997-2935</v>
          </cell>
          <cell r="K82">
            <v>46082</v>
          </cell>
          <cell r="L82">
            <v>46812</v>
          </cell>
          <cell r="M82" t="str">
            <v>VP</v>
          </cell>
          <cell r="N82" t="str">
            <v>2026-3-16</v>
          </cell>
          <cell r="O82" t="str">
            <v>BNA/STL</v>
          </cell>
          <cell r="P82" t="str">
            <v>Caravan</v>
          </cell>
          <cell r="Q82">
            <v>9</v>
          </cell>
          <cell r="R82">
            <v>3</v>
          </cell>
          <cell r="S82">
            <v>18</v>
          </cell>
          <cell r="T82" t="str">
            <v>S</v>
          </cell>
          <cell r="U82">
            <v>8761</v>
          </cell>
          <cell r="V82">
            <v>313</v>
          </cell>
          <cell r="W82">
            <v>13.995207667731629</v>
          </cell>
          <cell r="X82">
            <v>1937497</v>
          </cell>
          <cell r="Y82">
            <v>221.15021116310925</v>
          </cell>
          <cell r="Z82">
            <v>9271</v>
          </cell>
        </row>
        <row r="83">
          <cell r="D83" t="str">
            <v>El Dorado</v>
          </cell>
          <cell r="E83">
            <v>6598335</v>
          </cell>
          <cell r="F83" t="str">
            <v>Rate increases every October</v>
          </cell>
          <cell r="G83">
            <v>1</v>
          </cell>
          <cell r="H83">
            <v>6598335</v>
          </cell>
          <cell r="I83" t="str">
            <v>AEAS/Contour**</v>
          </cell>
          <cell r="J83" t="str">
            <v>DOT-OST-1997-2935</v>
          </cell>
          <cell r="K83">
            <v>45931</v>
          </cell>
          <cell r="L83">
            <v>47391</v>
          </cell>
          <cell r="M83" t="str">
            <v>MG</v>
          </cell>
          <cell r="N83" t="str">
            <v>2025-8-15</v>
          </cell>
          <cell r="O83" t="str">
            <v>DFW</v>
          </cell>
          <cell r="P83" t="str">
            <v>ERJ-135</v>
          </cell>
          <cell r="Q83">
            <v>30</v>
          </cell>
          <cell r="R83">
            <v>2</v>
          </cell>
          <cell r="S83" t="str">
            <v>12 AEAS</v>
          </cell>
          <cell r="T83" t="str">
            <v>T</v>
          </cell>
          <cell r="U83">
            <v>6645</v>
          </cell>
          <cell r="V83">
            <v>304</v>
          </cell>
          <cell r="W83">
            <v>10.929276315789474</v>
          </cell>
          <cell r="X83">
            <v>1398475</v>
          </cell>
          <cell r="Y83">
            <v>210.45522949586154</v>
          </cell>
          <cell r="Z83">
            <v>1275</v>
          </cell>
        </row>
        <row r="84">
          <cell r="D84" t="str">
            <v>Page</v>
          </cell>
          <cell r="E84">
            <v>4398924</v>
          </cell>
          <cell r="G84">
            <v>1</v>
          </cell>
          <cell r="H84">
            <v>4398924</v>
          </cell>
          <cell r="I84" t="str">
            <v>AEAS/Contour**</v>
          </cell>
          <cell r="J84" t="str">
            <v>DOT-OST-1997-2694</v>
          </cell>
          <cell r="K84">
            <v>44835</v>
          </cell>
          <cell r="L84">
            <v>46295</v>
          </cell>
          <cell r="M84" t="str">
            <v>MG</v>
          </cell>
          <cell r="N84" t="str">
            <v>2022-2-22</v>
          </cell>
          <cell r="O84" t="str">
            <v>PHX</v>
          </cell>
          <cell r="P84" t="str">
            <v>ERJ-135</v>
          </cell>
          <cell r="Q84">
            <v>30</v>
          </cell>
          <cell r="R84" t="str">
            <v>1 to 2</v>
          </cell>
          <cell r="S84" t="str">
            <v>up to 12 AEAS</v>
          </cell>
          <cell r="T84" t="str">
            <v>T</v>
          </cell>
          <cell r="U84">
            <v>6926</v>
          </cell>
          <cell r="V84">
            <v>313</v>
          </cell>
          <cell r="W84">
            <v>11.063897763578275</v>
          </cell>
          <cell r="X84">
            <v>2135446</v>
          </cell>
          <cell r="Y84">
            <v>308.32313023390122</v>
          </cell>
          <cell r="Z84">
            <v>8122</v>
          </cell>
        </row>
        <row r="85">
          <cell r="D85" t="str">
            <v>Prescott</v>
          </cell>
          <cell r="E85">
            <v>6291268</v>
          </cell>
          <cell r="F85" t="str">
            <v>Rate goes up every Sep.</v>
          </cell>
          <cell r="G85">
            <v>0.97</v>
          </cell>
          <cell r="H85">
            <v>6485843.2989690723</v>
          </cell>
          <cell r="I85" t="str">
            <v>SkyWest</v>
          </cell>
          <cell r="J85" t="str">
            <v>DOT-OST-1996-1899</v>
          </cell>
          <cell r="K85">
            <v>45536</v>
          </cell>
          <cell r="L85">
            <v>46630</v>
          </cell>
          <cell r="M85" t="str">
            <v>MG</v>
          </cell>
          <cell r="N85" t="str">
            <v>2024-8-12</v>
          </cell>
          <cell r="O85" t="str">
            <v>DEN/LAX</v>
          </cell>
          <cell r="P85" t="str">
            <v>CRJ-200</v>
          </cell>
          <cell r="Q85">
            <v>50</v>
          </cell>
          <cell r="R85">
            <v>2</v>
          </cell>
          <cell r="S85">
            <v>12</v>
          </cell>
          <cell r="T85" t="str">
            <v>T</v>
          </cell>
          <cell r="U85">
            <v>6271</v>
          </cell>
          <cell r="V85">
            <v>313</v>
          </cell>
          <cell r="W85">
            <v>10.017571884984026</v>
          </cell>
          <cell r="X85">
            <v>2568486</v>
          </cell>
          <cell r="Y85">
            <v>409.58156593844683</v>
          </cell>
          <cell r="Z85">
            <v>11534</v>
          </cell>
        </row>
        <row r="86">
          <cell r="D86" t="str">
            <v>Show Low</v>
          </cell>
          <cell r="E86">
            <v>5922798</v>
          </cell>
          <cell r="F86" t="str">
            <v>Rate increases every October</v>
          </cell>
          <cell r="G86">
            <v>1</v>
          </cell>
          <cell r="H86">
            <v>5922798</v>
          </cell>
          <cell r="I86" t="str">
            <v>AEAS/Contour**</v>
          </cell>
          <cell r="J86" t="str">
            <v>DOT-OST-1998-4409</v>
          </cell>
          <cell r="K86">
            <v>45566</v>
          </cell>
          <cell r="L86">
            <v>47026</v>
          </cell>
          <cell r="M86" t="str">
            <v>MG</v>
          </cell>
          <cell r="N86" t="str">
            <v>2024-8-17</v>
          </cell>
          <cell r="O86" t="str">
            <v>PHX</v>
          </cell>
          <cell r="P86" t="str">
            <v>CRJ/ERJ</v>
          </cell>
          <cell r="Q86">
            <v>30</v>
          </cell>
          <cell r="R86">
            <v>2</v>
          </cell>
          <cell r="S86">
            <v>12</v>
          </cell>
          <cell r="T86" t="str">
            <v>T</v>
          </cell>
          <cell r="U86">
            <v>7138</v>
          </cell>
          <cell r="V86">
            <v>313</v>
          </cell>
          <cell r="W86">
            <v>11.40255591054313</v>
          </cell>
          <cell r="X86">
            <v>1244628</v>
          </cell>
          <cell r="Y86">
            <v>174.36648921266462</v>
          </cell>
          <cell r="Z86">
            <v>9464</v>
          </cell>
        </row>
        <row r="87">
          <cell r="D87" t="str">
            <v>Merced</v>
          </cell>
          <cell r="E87">
            <v>9327280</v>
          </cell>
          <cell r="F87" t="str">
            <v>Order 2026-3-19 starts July 1</v>
          </cell>
          <cell r="G87">
            <v>0.98</v>
          </cell>
          <cell r="H87">
            <v>9517632.6530612241</v>
          </cell>
          <cell r="I87" t="str">
            <v>Advanced Air</v>
          </cell>
          <cell r="J87" t="str">
            <v>DOT-OST-1998-3521</v>
          </cell>
          <cell r="K87">
            <v>46023</v>
          </cell>
          <cell r="L87">
            <v>46203</v>
          </cell>
          <cell r="M87" t="str">
            <v>SF</v>
          </cell>
          <cell r="N87" t="str">
            <v>2026-3-19</v>
          </cell>
          <cell r="O87" t="str">
            <v>HHR/LAS</v>
          </cell>
          <cell r="P87" t="str">
            <v>PC-12</v>
          </cell>
          <cell r="Q87">
            <v>8</v>
          </cell>
          <cell r="R87">
            <v>4</v>
          </cell>
          <cell r="S87">
            <v>28</v>
          </cell>
          <cell r="T87" t="str">
            <v>S</v>
          </cell>
          <cell r="U87">
            <v>16113</v>
          </cell>
          <cell r="V87">
            <v>310</v>
          </cell>
          <cell r="W87">
            <v>25.988709677419354</v>
          </cell>
          <cell r="X87">
            <v>2940435</v>
          </cell>
          <cell r="Y87">
            <v>182.48836343325266</v>
          </cell>
          <cell r="Z87">
            <v>16709</v>
          </cell>
        </row>
        <row r="88">
          <cell r="D88" t="str">
            <v>El Centro</v>
          </cell>
          <cell r="E88">
            <v>4881586</v>
          </cell>
          <cell r="F88" t="str">
            <v>Bridge rate through October 1</v>
          </cell>
          <cell r="G88">
            <v>0.98499999999999999</v>
          </cell>
          <cell r="H88">
            <v>4955924.8730964465</v>
          </cell>
          <cell r="I88" t="str">
            <v>Southern</v>
          </cell>
          <cell r="J88" t="str">
            <v>DOT-OST-2008-0299</v>
          </cell>
          <cell r="K88">
            <v>46143</v>
          </cell>
          <cell r="L88">
            <v>46296</v>
          </cell>
          <cell r="M88" t="str">
            <v>SF</v>
          </cell>
          <cell r="N88" t="str">
            <v>2026-5-8</v>
          </cell>
          <cell r="O88" t="str">
            <v>LAX/PHX</v>
          </cell>
          <cell r="P88" t="str">
            <v>Caravan</v>
          </cell>
          <cell r="Q88">
            <v>9</v>
          </cell>
          <cell r="R88">
            <v>4</v>
          </cell>
          <cell r="S88">
            <v>24</v>
          </cell>
          <cell r="T88" t="str">
            <v>S</v>
          </cell>
          <cell r="U88">
            <v>5687</v>
          </cell>
          <cell r="V88">
            <v>203</v>
          </cell>
          <cell r="W88">
            <v>14.007389162561577</v>
          </cell>
          <cell r="X88">
            <v>1311518</v>
          </cell>
          <cell r="Y88">
            <v>230.61684543696148</v>
          </cell>
          <cell r="Z88">
            <v>12154</v>
          </cell>
        </row>
        <row r="89">
          <cell r="D89" t="str">
            <v>Crescent City</v>
          </cell>
          <cell r="E89">
            <v>4577415</v>
          </cell>
          <cell r="F89" t="str">
            <v>Annual subsidy increases each Oct.</v>
          </cell>
          <cell r="G89">
            <v>1</v>
          </cell>
          <cell r="H89">
            <v>4577415</v>
          </cell>
          <cell r="I89" t="str">
            <v>AEAS/Advanced Air**</v>
          </cell>
          <cell r="J89" t="str">
            <v>DOT-OST-1997-2649</v>
          </cell>
          <cell r="K89">
            <v>45566</v>
          </cell>
          <cell r="L89">
            <v>47026</v>
          </cell>
          <cell r="M89" t="str">
            <v>MR</v>
          </cell>
          <cell r="N89" t="str">
            <v>2024-5-25</v>
          </cell>
          <cell r="O89" t="str">
            <v>OAK/HHR</v>
          </cell>
          <cell r="P89" t="str">
            <v>D-328 jet</v>
          </cell>
          <cell r="Q89">
            <v>30</v>
          </cell>
          <cell r="R89" t="str">
            <v>1-2</v>
          </cell>
          <cell r="S89" t="str">
            <v>9-12 AEAS</v>
          </cell>
          <cell r="T89" t="str">
            <v>T</v>
          </cell>
          <cell r="U89">
            <v>17638</v>
          </cell>
          <cell r="V89">
            <v>313</v>
          </cell>
          <cell r="W89">
            <v>28.175718849840255</v>
          </cell>
          <cell r="X89">
            <v>3480340</v>
          </cell>
          <cell r="Y89">
            <v>197.32055788638166</v>
          </cell>
          <cell r="Z89">
            <v>15746</v>
          </cell>
        </row>
        <row r="90">
          <cell r="D90" t="str">
            <v>Alamosa</v>
          </cell>
          <cell r="E90">
            <v>6077476</v>
          </cell>
          <cell r="F90" t="str">
            <v>Rate increases Jul 1, 2025</v>
          </cell>
          <cell r="G90">
            <v>0.97</v>
          </cell>
          <cell r="H90">
            <v>6265439.1752577322</v>
          </cell>
          <cell r="I90" t="str">
            <v>Key Lime Air</v>
          </cell>
          <cell r="J90" t="str">
            <v>DOT-OST-1997-2960</v>
          </cell>
          <cell r="K90">
            <v>45474</v>
          </cell>
          <cell r="L90">
            <v>46203</v>
          </cell>
          <cell r="M90" t="str">
            <v>SF</v>
          </cell>
          <cell r="N90" t="str">
            <v>2024-6-7</v>
          </cell>
          <cell r="O90" t="str">
            <v>DEN</v>
          </cell>
          <cell r="P90" t="str">
            <v>D328 jet/ERJ-145</v>
          </cell>
          <cell r="Q90">
            <v>50</v>
          </cell>
          <cell r="R90">
            <v>2</v>
          </cell>
          <cell r="S90">
            <v>12</v>
          </cell>
          <cell r="T90" t="str">
            <v>T</v>
          </cell>
          <cell r="U90">
            <v>6793</v>
          </cell>
          <cell r="V90">
            <v>313</v>
          </cell>
          <cell r="W90">
            <v>10.851437699680512</v>
          </cell>
          <cell r="X90">
            <v>2005395</v>
          </cell>
          <cell r="Y90">
            <v>295.21492713087002</v>
          </cell>
          <cell r="Z90">
            <v>12330</v>
          </cell>
        </row>
        <row r="91">
          <cell r="D91" t="str">
            <v>Pueblo</v>
          </cell>
          <cell r="E91">
            <v>6836498</v>
          </cell>
          <cell r="F91" t="str">
            <v>Rate increases each April</v>
          </cell>
          <cell r="G91">
            <v>0.97</v>
          </cell>
          <cell r="H91">
            <v>7047936.0824742271</v>
          </cell>
          <cell r="I91" t="str">
            <v>Key Lime Air</v>
          </cell>
          <cell r="J91" t="str">
            <v>DOT-OST-1999-6589</v>
          </cell>
          <cell r="K91">
            <v>45748</v>
          </cell>
          <cell r="L91">
            <v>46477</v>
          </cell>
          <cell r="M91" t="str">
            <v>SF</v>
          </cell>
          <cell r="N91" t="str">
            <v>2025-3-7</v>
          </cell>
          <cell r="O91" t="str">
            <v>DEN</v>
          </cell>
          <cell r="P91" t="str">
            <v>Dornier 328/EMB145</v>
          </cell>
          <cell r="Q91" t="str">
            <v>30/50</v>
          </cell>
          <cell r="R91">
            <v>2</v>
          </cell>
          <cell r="S91">
            <v>12</v>
          </cell>
          <cell r="T91" t="str">
            <v>M</v>
          </cell>
          <cell r="U91">
            <v>2006</v>
          </cell>
          <cell r="V91">
            <v>313</v>
          </cell>
          <cell r="W91">
            <v>3.2044728434504792</v>
          </cell>
          <cell r="X91">
            <v>925980</v>
          </cell>
          <cell r="Y91">
            <v>461.60518444666002</v>
          </cell>
          <cell r="Z91">
            <v>4979</v>
          </cell>
        </row>
        <row r="92">
          <cell r="D92" t="str">
            <v>Cortez</v>
          </cell>
          <cell r="E92">
            <v>7357741</v>
          </cell>
          <cell r="F92" t="str">
            <v>Rate increases every Oct.</v>
          </cell>
          <cell r="G92">
            <v>0.98</v>
          </cell>
          <cell r="H92">
            <v>7507898.9795918372</v>
          </cell>
          <cell r="I92" t="str">
            <v>Key Lime Air</v>
          </cell>
          <cell r="J92" t="str">
            <v>DOT-OST-1998-3508</v>
          </cell>
          <cell r="K92">
            <v>45566</v>
          </cell>
          <cell r="L92">
            <v>47026</v>
          </cell>
          <cell r="M92" t="str">
            <v>SF</v>
          </cell>
          <cell r="N92" t="str">
            <v>2024-8-8</v>
          </cell>
          <cell r="O92" t="str">
            <v>DEN/PHX</v>
          </cell>
          <cell r="P92" t="str">
            <v>Metro 23</v>
          </cell>
          <cell r="Q92">
            <v>9</v>
          </cell>
          <cell r="R92">
            <v>4</v>
          </cell>
          <cell r="S92">
            <v>24</v>
          </cell>
          <cell r="T92" t="str">
            <v>S</v>
          </cell>
          <cell r="U92">
            <v>6640</v>
          </cell>
          <cell r="V92">
            <v>313</v>
          </cell>
          <cell r="W92">
            <v>10.60702875399361</v>
          </cell>
          <cell r="X92">
            <v>1708769</v>
          </cell>
          <cell r="Y92">
            <v>257.34472891566264</v>
          </cell>
          <cell r="Z92">
            <v>15935</v>
          </cell>
        </row>
        <row r="93">
          <cell r="D93" t="str">
            <v>Macon</v>
          </cell>
          <cell r="E93">
            <v>5168497</v>
          </cell>
          <cell r="F93" t="str">
            <v>Rate increases every October</v>
          </cell>
          <cell r="G93">
            <v>1</v>
          </cell>
          <cell r="H93">
            <v>5168497</v>
          </cell>
          <cell r="I93" t="str">
            <v>AEAS/Contour**</v>
          </cell>
          <cell r="J93" t="str">
            <v>DOT-OST-2007-28671</v>
          </cell>
          <cell r="K93">
            <v>45200</v>
          </cell>
          <cell r="L93">
            <v>46660</v>
          </cell>
          <cell r="M93" t="str">
            <v>SF</v>
          </cell>
          <cell r="N93" t="str">
            <v>2023-9-4</v>
          </cell>
          <cell r="O93" t="str">
            <v>BWI</v>
          </cell>
          <cell r="P93" t="str">
            <v>ERJ-135</v>
          </cell>
          <cell r="Q93">
            <v>30</v>
          </cell>
          <cell r="R93">
            <v>2</v>
          </cell>
          <cell r="S93" t="str">
            <v>12 AEAS</v>
          </cell>
          <cell r="T93" t="str">
            <v>T</v>
          </cell>
          <cell r="U93" t="str">
            <v>n/a</v>
          </cell>
          <cell r="V93" t="str">
            <v>n/a</v>
          </cell>
          <cell r="W93" t="str">
            <v>n/a</v>
          </cell>
          <cell r="X93" t="str">
            <v>n/a</v>
          </cell>
          <cell r="Y93" t="str">
            <v>n/a</v>
          </cell>
          <cell r="Z93">
            <v>2027</v>
          </cell>
        </row>
        <row r="94">
          <cell r="D94" t="str">
            <v>Lanai</v>
          </cell>
          <cell r="E94">
            <v>4069543</v>
          </cell>
          <cell r="F94" t="str">
            <v>Rate goes up Sep. 1, 2025</v>
          </cell>
          <cell r="G94">
            <v>0.98499999999999999</v>
          </cell>
          <cell r="H94">
            <v>4131515.7360406094</v>
          </cell>
          <cell r="I94" t="str">
            <v>Southern</v>
          </cell>
          <cell r="J94" t="str">
            <v>DOT-OST-2023-0186</v>
          </cell>
          <cell r="K94">
            <v>45536</v>
          </cell>
          <cell r="L94">
            <v>46265</v>
          </cell>
          <cell r="M94" t="str">
            <v>SF</v>
          </cell>
          <cell r="N94" t="str">
            <v>2024-8-3</v>
          </cell>
          <cell r="O94" t="str">
            <v>HNL/OGG</v>
          </cell>
          <cell r="P94" t="str">
            <v>Caravan</v>
          </cell>
          <cell r="Q94">
            <v>9</v>
          </cell>
          <cell r="R94">
            <v>9</v>
          </cell>
          <cell r="S94">
            <v>63</v>
          </cell>
          <cell r="T94" t="str">
            <v>S</v>
          </cell>
        </row>
        <row r="95">
          <cell r="D95" t="str">
            <v>Hana</v>
          </cell>
          <cell r="E95">
            <v>1034866</v>
          </cell>
          <cell r="F95" t="str">
            <v xml:space="preserve">Rate increases every February </v>
          </cell>
          <cell r="G95">
            <v>0.99</v>
          </cell>
          <cell r="H95">
            <v>1045319.191919192</v>
          </cell>
          <cell r="I95" t="str">
            <v>Southern</v>
          </cell>
          <cell r="J95" t="str">
            <v>DOT-OST-1999-6502</v>
          </cell>
          <cell r="K95">
            <v>45323</v>
          </cell>
          <cell r="L95">
            <v>46783</v>
          </cell>
          <cell r="M95" t="str">
            <v>SF</v>
          </cell>
          <cell r="N95" t="str">
            <v>2024-1-14</v>
          </cell>
          <cell r="O95" t="str">
            <v>OGG</v>
          </cell>
          <cell r="P95" t="str">
            <v>Caravan</v>
          </cell>
          <cell r="Q95">
            <v>9</v>
          </cell>
          <cell r="R95">
            <v>2</v>
          </cell>
          <cell r="S95">
            <v>14</v>
          </cell>
          <cell r="T95" t="str">
            <v>S</v>
          </cell>
        </row>
        <row r="96">
          <cell r="D96" t="str">
            <v>Kalaupapa</v>
          </cell>
          <cell r="E96">
            <v>2439528</v>
          </cell>
          <cell r="F96" t="str">
            <v>Rates increases every year on May 1</v>
          </cell>
          <cell r="G96">
            <v>0.98499999999999999</v>
          </cell>
          <cell r="H96">
            <v>2476678.1725888327</v>
          </cell>
          <cell r="I96" t="str">
            <v>Southern</v>
          </cell>
          <cell r="J96" t="str">
            <v>DOT-OST-2000-6773</v>
          </cell>
          <cell r="K96">
            <v>45778</v>
          </cell>
          <cell r="L96">
            <v>47238</v>
          </cell>
          <cell r="M96" t="str">
            <v>SF</v>
          </cell>
          <cell r="N96" t="str">
            <v>2025-5-2</v>
          </cell>
          <cell r="O96" t="str">
            <v>HNL/MKK</v>
          </cell>
          <cell r="P96" t="str">
            <v>Caravan</v>
          </cell>
          <cell r="Q96">
            <v>9</v>
          </cell>
          <cell r="R96">
            <v>5</v>
          </cell>
          <cell r="S96">
            <v>30</v>
          </cell>
          <cell r="T96" t="str">
            <v>S</v>
          </cell>
        </row>
        <row r="97">
          <cell r="D97" t="str">
            <v>Kamuela</v>
          </cell>
          <cell r="E97">
            <v>1006986</v>
          </cell>
          <cell r="F97" t="str">
            <v>Rate increases every July</v>
          </cell>
          <cell r="G97">
            <v>0.98499999999999999</v>
          </cell>
          <cell r="H97">
            <v>1022320.8121827411</v>
          </cell>
          <cell r="I97" t="str">
            <v>Southern</v>
          </cell>
          <cell r="J97" t="str">
            <v>DOT-OST-1997-2833</v>
          </cell>
          <cell r="K97">
            <v>45839</v>
          </cell>
          <cell r="L97">
            <v>47299</v>
          </cell>
          <cell r="M97" t="str">
            <v>SF</v>
          </cell>
          <cell r="N97" t="str">
            <v>2025-7-3</v>
          </cell>
          <cell r="O97" t="str">
            <v>OGG</v>
          </cell>
          <cell r="P97" t="str">
            <v>Caravan</v>
          </cell>
          <cell r="Q97">
            <v>9</v>
          </cell>
          <cell r="R97">
            <v>2</v>
          </cell>
          <cell r="S97">
            <v>12</v>
          </cell>
          <cell r="T97" t="str">
            <v>S</v>
          </cell>
          <cell r="V97">
            <v>313</v>
          </cell>
          <cell r="W97">
            <v>0</v>
          </cell>
          <cell r="Z97">
            <v>8655</v>
          </cell>
        </row>
        <row r="98">
          <cell r="D98" t="str">
            <v>Sioux City</v>
          </cell>
          <cell r="E98">
            <v>6135381</v>
          </cell>
          <cell r="F98" t="str">
            <v>Rate increases every January</v>
          </cell>
          <cell r="G98">
            <v>0.97</v>
          </cell>
          <cell r="H98">
            <v>6325135.051546392</v>
          </cell>
          <cell r="I98" t="str">
            <v>SkyWest</v>
          </cell>
          <cell r="J98" t="str">
            <v>DOT-OST-2011-0131</v>
          </cell>
          <cell r="K98">
            <v>45292</v>
          </cell>
          <cell r="L98">
            <v>46387</v>
          </cell>
          <cell r="M98" t="str">
            <v>MG</v>
          </cell>
          <cell r="N98" t="str">
            <v>2023-12-20</v>
          </cell>
          <cell r="O98" t="str">
            <v>DEN/ORD</v>
          </cell>
          <cell r="P98" t="str">
            <v>CRJ-200</v>
          </cell>
          <cell r="Q98">
            <v>50</v>
          </cell>
          <cell r="R98">
            <v>2</v>
          </cell>
          <cell r="S98">
            <v>12</v>
          </cell>
          <cell r="T98" t="str">
            <v>T</v>
          </cell>
        </row>
        <row r="99">
          <cell r="D99" t="str">
            <v>Fort Dodge</v>
          </cell>
          <cell r="E99">
            <v>7409142</v>
          </cell>
          <cell r="F99" t="str">
            <v>Rate increases every April</v>
          </cell>
          <cell r="G99">
            <v>0.97</v>
          </cell>
          <cell r="H99">
            <v>7638290.7216494847</v>
          </cell>
          <cell r="I99" t="str">
            <v>SkyWest</v>
          </cell>
          <cell r="J99" t="str">
            <v>DOT-OST-2001-10682</v>
          </cell>
          <cell r="K99">
            <v>45383</v>
          </cell>
          <cell r="L99">
            <v>46477</v>
          </cell>
          <cell r="M99" t="str">
            <v>MG</v>
          </cell>
          <cell r="N99" t="str">
            <v>2024-3-6</v>
          </cell>
          <cell r="O99" t="str">
            <v>ORD/DEN</v>
          </cell>
          <cell r="P99" t="str">
            <v>CRJ-200</v>
          </cell>
          <cell r="Q99">
            <v>50</v>
          </cell>
          <cell r="R99">
            <v>2</v>
          </cell>
          <cell r="S99">
            <v>12</v>
          </cell>
          <cell r="T99" t="str">
            <v>T</v>
          </cell>
          <cell r="U99">
            <v>13240</v>
          </cell>
          <cell r="V99">
            <v>313</v>
          </cell>
          <cell r="W99">
            <v>21.150159744408946</v>
          </cell>
          <cell r="X99">
            <v>3724020</v>
          </cell>
          <cell r="Y99">
            <v>281.27039274924471</v>
          </cell>
          <cell r="Z99">
            <v>13715</v>
          </cell>
        </row>
        <row r="100">
          <cell r="D100" t="str">
            <v>Mason City</v>
          </cell>
          <cell r="E100">
            <v>7485266</v>
          </cell>
          <cell r="F100" t="str">
            <v>Rate increases every April</v>
          </cell>
          <cell r="G100">
            <v>0.97</v>
          </cell>
          <cell r="H100">
            <v>7716769.072164949</v>
          </cell>
          <cell r="I100" t="str">
            <v>SkyWest</v>
          </cell>
          <cell r="J100" t="str">
            <v>DOT-OST-2001-10684</v>
          </cell>
          <cell r="K100">
            <v>45383</v>
          </cell>
          <cell r="L100">
            <v>46477</v>
          </cell>
          <cell r="M100" t="str">
            <v>MG</v>
          </cell>
          <cell r="N100" t="str">
            <v>2024-3-6</v>
          </cell>
          <cell r="O100" t="str">
            <v>ORD</v>
          </cell>
          <cell r="P100" t="str">
            <v>CRJ-200</v>
          </cell>
          <cell r="Q100">
            <v>50</v>
          </cell>
          <cell r="R100">
            <v>2</v>
          </cell>
          <cell r="S100">
            <v>12</v>
          </cell>
          <cell r="T100" t="str">
            <v>T</v>
          </cell>
          <cell r="U100">
            <v>15186</v>
          </cell>
          <cell r="V100">
            <v>313</v>
          </cell>
          <cell r="W100">
            <v>24.258785942492011</v>
          </cell>
          <cell r="X100">
            <v>3658230</v>
          </cell>
          <cell r="Y100">
            <v>240.89490320031609</v>
          </cell>
          <cell r="Z100">
            <v>15269</v>
          </cell>
        </row>
        <row r="101">
          <cell r="D101" t="str">
            <v>Burlington</v>
          </cell>
          <cell r="E101">
            <v>6637685</v>
          </cell>
          <cell r="F101" t="str">
            <v>Rate increases July</v>
          </cell>
          <cell r="G101">
            <v>0.97</v>
          </cell>
          <cell r="H101">
            <v>6842974.2268041242</v>
          </cell>
          <cell r="I101" t="str">
            <v>Contour</v>
          </cell>
          <cell r="J101" t="str">
            <v>DOT-OST-2001-8731</v>
          </cell>
          <cell r="K101">
            <v>45839</v>
          </cell>
          <cell r="L101">
            <v>46568</v>
          </cell>
          <cell r="M101" t="str">
            <v>MM</v>
          </cell>
          <cell r="N101" t="str">
            <v>2025-4-9</v>
          </cell>
          <cell r="O101" t="str">
            <v>ORD</v>
          </cell>
          <cell r="P101" t="str">
            <v>EMB-135</v>
          </cell>
          <cell r="Q101">
            <v>30</v>
          </cell>
          <cell r="R101">
            <v>2</v>
          </cell>
          <cell r="S101">
            <v>12</v>
          </cell>
          <cell r="T101" t="str">
            <v>M</v>
          </cell>
          <cell r="U101">
            <v>12801</v>
          </cell>
          <cell r="V101">
            <v>313</v>
          </cell>
          <cell r="W101">
            <v>20.448881789137381</v>
          </cell>
          <cell r="X101">
            <v>2218424</v>
          </cell>
          <cell r="Y101">
            <v>173.3008358721975</v>
          </cell>
          <cell r="Z101">
            <v>14449</v>
          </cell>
        </row>
        <row r="102">
          <cell r="D102" t="str">
            <v>Waterloo</v>
          </cell>
          <cell r="E102">
            <v>5999431</v>
          </cell>
          <cell r="F102" t="str">
            <v>Rate increases each May 1</v>
          </cell>
          <cell r="G102">
            <v>0.97</v>
          </cell>
          <cell r="H102">
            <v>6184980.4123711344</v>
          </cell>
          <cell r="I102" t="str">
            <v>SkyWest</v>
          </cell>
          <cell r="J102" t="str">
            <v>DOT-OST-2011-0132</v>
          </cell>
          <cell r="K102">
            <v>46143</v>
          </cell>
          <cell r="L102">
            <v>47603</v>
          </cell>
          <cell r="M102" t="str">
            <v>MG</v>
          </cell>
          <cell r="N102" t="str">
            <v>2026-3-12</v>
          </cell>
          <cell r="O102" t="str">
            <v>ORD</v>
          </cell>
          <cell r="P102" t="str">
            <v>CRJ700/CRJ900</v>
          </cell>
          <cell r="Q102" t="str">
            <v>65/76</v>
          </cell>
          <cell r="R102">
            <v>2</v>
          </cell>
          <cell r="S102">
            <v>13</v>
          </cell>
          <cell r="T102" t="str">
            <v>T</v>
          </cell>
          <cell r="U102">
            <v>50456</v>
          </cell>
          <cell r="V102">
            <v>313</v>
          </cell>
          <cell r="W102">
            <v>80.600638977635782</v>
          </cell>
          <cell r="X102">
            <v>1317334</v>
          </cell>
          <cell r="Y102">
            <v>26.108569843031553</v>
          </cell>
          <cell r="Z102">
            <v>50266</v>
          </cell>
        </row>
        <row r="103">
          <cell r="D103" t="str">
            <v>Marion</v>
          </cell>
          <cell r="E103">
            <v>5819337</v>
          </cell>
          <cell r="F103" t="str">
            <v>Rate increases every August</v>
          </cell>
          <cell r="G103">
            <v>0.98</v>
          </cell>
          <cell r="H103">
            <v>5938098.9795918372</v>
          </cell>
          <cell r="I103" t="str">
            <v>Contour</v>
          </cell>
          <cell r="J103" t="str">
            <v>DOT-OST-2000-7881</v>
          </cell>
          <cell r="K103">
            <v>45139</v>
          </cell>
          <cell r="L103">
            <v>46234</v>
          </cell>
          <cell r="M103" t="str">
            <v>MM</v>
          </cell>
          <cell r="N103" t="str">
            <v>2023-4-8</v>
          </cell>
          <cell r="O103" t="str">
            <v>BNA/ORD</v>
          </cell>
          <cell r="P103" t="str">
            <v>ERJ-135</v>
          </cell>
          <cell r="Q103">
            <v>30</v>
          </cell>
          <cell r="R103">
            <v>2</v>
          </cell>
          <cell r="S103">
            <v>12</v>
          </cell>
          <cell r="T103" t="str">
            <v>T</v>
          </cell>
          <cell r="U103">
            <v>18112</v>
          </cell>
          <cell r="V103">
            <v>313</v>
          </cell>
          <cell r="W103">
            <v>28.932907348242811</v>
          </cell>
          <cell r="X103">
            <v>2562819</v>
          </cell>
          <cell r="Y103">
            <v>141.49839885159011</v>
          </cell>
          <cell r="Z103">
            <v>18811</v>
          </cell>
        </row>
        <row r="104">
          <cell r="D104" t="str">
            <v>Quincy</v>
          </cell>
          <cell r="E104">
            <v>6491881</v>
          </cell>
          <cell r="F104" t="str">
            <v>Rate increases each November</v>
          </cell>
          <cell r="G104">
            <v>0.97</v>
          </cell>
          <cell r="H104">
            <v>6692660.8247422678</v>
          </cell>
          <cell r="I104" t="str">
            <v>Contour</v>
          </cell>
          <cell r="J104" t="str">
            <v>DOT-OST-2003-14492</v>
          </cell>
          <cell r="K104">
            <v>45962</v>
          </cell>
          <cell r="L104">
            <v>46691</v>
          </cell>
          <cell r="M104" t="str">
            <v>MM</v>
          </cell>
          <cell r="N104" t="str">
            <v>2025-8-14</v>
          </cell>
          <cell r="O104" t="str">
            <v>ORD/BNA</v>
          </cell>
          <cell r="P104" t="str">
            <v>EMB-135</v>
          </cell>
          <cell r="Q104">
            <v>30</v>
          </cell>
          <cell r="R104">
            <v>2</v>
          </cell>
          <cell r="S104">
            <v>12</v>
          </cell>
          <cell r="T104" t="str">
            <v>T</v>
          </cell>
          <cell r="U104">
            <v>15722</v>
          </cell>
          <cell r="V104">
            <v>313</v>
          </cell>
          <cell r="W104">
            <v>25.115015974440894</v>
          </cell>
          <cell r="X104">
            <v>2431286</v>
          </cell>
          <cell r="Y104">
            <v>154.6422846966035</v>
          </cell>
          <cell r="Z104">
            <v>15182</v>
          </cell>
        </row>
        <row r="105">
          <cell r="D105" t="str">
            <v>Decatur</v>
          </cell>
          <cell r="E105">
            <v>6426999</v>
          </cell>
          <cell r="F105" t="str">
            <v>Rate increases each January</v>
          </cell>
          <cell r="G105">
            <v>0.97</v>
          </cell>
          <cell r="H105">
            <v>6625772.1649484541</v>
          </cell>
          <cell r="I105" t="str">
            <v>SkyWest</v>
          </cell>
          <cell r="J105" t="str">
            <v>DOT-OST-2006-23929</v>
          </cell>
          <cell r="K105">
            <v>45647</v>
          </cell>
          <cell r="L105">
            <v>47118</v>
          </cell>
          <cell r="M105" t="str">
            <v>MM</v>
          </cell>
          <cell r="N105" t="str">
            <v>2024-12-12</v>
          </cell>
          <cell r="O105" t="str">
            <v>ORD</v>
          </cell>
          <cell r="P105" t="str">
            <v>CRJ-200</v>
          </cell>
          <cell r="Q105">
            <v>50</v>
          </cell>
          <cell r="R105">
            <v>2</v>
          </cell>
          <cell r="S105">
            <v>12</v>
          </cell>
          <cell r="T105" t="str">
            <v>T</v>
          </cell>
          <cell r="U105">
            <v>15518</v>
          </cell>
          <cell r="V105">
            <v>313</v>
          </cell>
          <cell r="W105">
            <v>24.789137380191693</v>
          </cell>
          <cell r="X105">
            <v>2852426</v>
          </cell>
          <cell r="Y105">
            <v>183.8140224255703</v>
          </cell>
          <cell r="Z105">
            <v>15818</v>
          </cell>
        </row>
        <row r="106">
          <cell r="D106" t="str">
            <v>Garden City</v>
          </cell>
          <cell r="E106">
            <v>5897640</v>
          </cell>
          <cell r="G106">
            <v>0.99</v>
          </cell>
          <cell r="H106">
            <v>5957212.1212121211</v>
          </cell>
          <cell r="I106" t="str">
            <v xml:space="preserve">American </v>
          </cell>
          <cell r="J106" t="str">
            <v>DOT-OST-1998-3503</v>
          </cell>
          <cell r="K106">
            <v>45505</v>
          </cell>
          <cell r="L106">
            <v>46234</v>
          </cell>
          <cell r="M106" t="str">
            <v>MG</v>
          </cell>
          <cell r="N106" t="str">
            <v>2024-7-9</v>
          </cell>
          <cell r="O106" t="str">
            <v>DFW</v>
          </cell>
          <cell r="P106" t="str">
            <v>ERJ-145</v>
          </cell>
          <cell r="Q106">
            <v>50</v>
          </cell>
          <cell r="R106">
            <v>2</v>
          </cell>
          <cell r="S106">
            <v>14</v>
          </cell>
          <cell r="T106" t="str">
            <v>T</v>
          </cell>
          <cell r="U106">
            <v>52642</v>
          </cell>
          <cell r="V106">
            <v>313</v>
          </cell>
          <cell r="W106">
            <v>84.092651757188492</v>
          </cell>
          <cell r="X106">
            <v>1357800</v>
          </cell>
          <cell r="Y106">
            <v>25.793092967592418</v>
          </cell>
          <cell r="Z106">
            <v>53941</v>
          </cell>
        </row>
        <row r="107">
          <cell r="D107" t="str">
            <v>Salina</v>
          </cell>
          <cell r="E107">
            <v>6821745</v>
          </cell>
          <cell r="F107" t="str">
            <v>Rate increases every January</v>
          </cell>
          <cell r="G107">
            <v>0.97</v>
          </cell>
          <cell r="H107">
            <v>7032726.8041237118</v>
          </cell>
          <cell r="I107" t="str">
            <v>SkyWest</v>
          </cell>
          <cell r="J107" t="str">
            <v>DOT-OST-2002-11376</v>
          </cell>
          <cell r="K107">
            <v>45292</v>
          </cell>
          <cell r="L107">
            <v>46387</v>
          </cell>
          <cell r="M107" t="str">
            <v>MM</v>
          </cell>
          <cell r="N107" t="str">
            <v>2023-12-18</v>
          </cell>
          <cell r="O107" t="str">
            <v>DEN/ORD</v>
          </cell>
          <cell r="P107" t="str">
            <v>CRJ-200</v>
          </cell>
          <cell r="Q107">
            <v>50</v>
          </cell>
          <cell r="R107">
            <v>2</v>
          </cell>
          <cell r="S107">
            <v>12</v>
          </cell>
          <cell r="T107" t="str">
            <v>T</v>
          </cell>
          <cell r="U107">
            <v>3227</v>
          </cell>
          <cell r="V107">
            <v>184</v>
          </cell>
          <cell r="W107">
            <v>8.7690217391304355</v>
          </cell>
          <cell r="X107">
            <v>762982</v>
          </cell>
          <cell r="Y107">
            <v>236.43693833281685</v>
          </cell>
          <cell r="Z107">
            <v>16561</v>
          </cell>
        </row>
        <row r="108">
          <cell r="D108" t="str">
            <v>Dodge City</v>
          </cell>
          <cell r="E108">
            <v>7877055</v>
          </cell>
          <cell r="F108" t="str">
            <v xml:space="preserve">Rate increases every May </v>
          </cell>
          <cell r="G108">
            <v>0.97</v>
          </cell>
          <cell r="H108">
            <v>8120675.2577319592</v>
          </cell>
          <cell r="I108" t="str">
            <v>SkyWest</v>
          </cell>
          <cell r="J108" t="str">
            <v>DOT-OST-1998-3502</v>
          </cell>
          <cell r="K108">
            <v>45413</v>
          </cell>
          <cell r="L108">
            <v>46507</v>
          </cell>
          <cell r="M108" t="str">
            <v>MG</v>
          </cell>
          <cell r="N108" t="str">
            <v>2025-5-4</v>
          </cell>
          <cell r="O108" t="str">
            <v>DEN</v>
          </cell>
          <cell r="P108" t="str">
            <v>CRJ-200</v>
          </cell>
          <cell r="Q108">
            <v>50</v>
          </cell>
          <cell r="R108">
            <v>2</v>
          </cell>
          <cell r="S108">
            <v>12</v>
          </cell>
          <cell r="T108" t="str">
            <v>T</v>
          </cell>
          <cell r="U108">
            <v>3592</v>
          </cell>
          <cell r="V108">
            <v>313</v>
          </cell>
          <cell r="W108">
            <v>5.7380191693290739</v>
          </cell>
          <cell r="X108">
            <v>1686570</v>
          </cell>
          <cell r="Y108">
            <v>469.53507795100222</v>
          </cell>
          <cell r="Z108">
            <v>2957</v>
          </cell>
        </row>
        <row r="109">
          <cell r="D109" t="str">
            <v>Hays</v>
          </cell>
          <cell r="E109">
            <v>6895691</v>
          </cell>
          <cell r="F109" t="str">
            <v xml:space="preserve">Rate increases every May </v>
          </cell>
          <cell r="G109">
            <v>0.97</v>
          </cell>
          <cell r="H109">
            <v>7108959.7938144328</v>
          </cell>
          <cell r="I109" t="str">
            <v>SkyWest</v>
          </cell>
          <cell r="J109" t="str">
            <v>DOT-OST-1998-3497</v>
          </cell>
          <cell r="K109">
            <v>45413</v>
          </cell>
          <cell r="L109">
            <v>46507</v>
          </cell>
          <cell r="M109" t="str">
            <v>MG</v>
          </cell>
          <cell r="N109" t="str">
            <v>2024-5-1</v>
          </cell>
          <cell r="O109" t="str">
            <v>DEN</v>
          </cell>
          <cell r="P109" t="str">
            <v>CRJ-200</v>
          </cell>
          <cell r="Q109">
            <v>50</v>
          </cell>
          <cell r="R109">
            <v>2</v>
          </cell>
          <cell r="S109">
            <v>12</v>
          </cell>
          <cell r="T109" t="str">
            <v>T</v>
          </cell>
          <cell r="U109">
            <v>15612</v>
          </cell>
          <cell r="V109">
            <v>313</v>
          </cell>
          <cell r="W109">
            <v>24.939297124600639</v>
          </cell>
          <cell r="X109">
            <v>2431497</v>
          </cell>
          <cell r="Y109">
            <v>155.74538816295157</v>
          </cell>
          <cell r="Z109">
            <v>18980</v>
          </cell>
        </row>
        <row r="110">
          <cell r="D110" t="str">
            <v>Liberal</v>
          </cell>
          <cell r="E110">
            <v>7469415</v>
          </cell>
          <cell r="F110" t="str">
            <v xml:space="preserve">Rate increases every May </v>
          </cell>
          <cell r="G110">
            <v>0.97</v>
          </cell>
          <cell r="H110">
            <v>7700427.8350515468</v>
          </cell>
          <cell r="I110" t="str">
            <v>SkyWest</v>
          </cell>
          <cell r="J110" t="str">
            <v>DOT-OST-1998-3498</v>
          </cell>
          <cell r="K110">
            <v>45413</v>
          </cell>
          <cell r="L110">
            <v>46507</v>
          </cell>
          <cell r="M110" t="str">
            <v>MG</v>
          </cell>
          <cell r="N110" t="str">
            <v>2025-5-4</v>
          </cell>
          <cell r="O110" t="str">
            <v>DEN</v>
          </cell>
          <cell r="P110" t="str">
            <v>CRJ-200</v>
          </cell>
          <cell r="Q110">
            <v>50</v>
          </cell>
          <cell r="R110">
            <v>2</v>
          </cell>
          <cell r="S110">
            <v>12</v>
          </cell>
          <cell r="T110" t="str">
            <v>T</v>
          </cell>
          <cell r="U110">
            <v>4119</v>
          </cell>
          <cell r="V110">
            <v>313</v>
          </cell>
          <cell r="W110">
            <v>6.579872204472843</v>
          </cell>
          <cell r="X110">
            <v>1629380</v>
          </cell>
          <cell r="Y110">
            <v>395.57659626122847</v>
          </cell>
          <cell r="Z110">
            <v>2896</v>
          </cell>
        </row>
        <row r="111">
          <cell r="D111" t="str">
            <v>Owensboro</v>
          </cell>
          <cell r="E111">
            <v>5831399</v>
          </cell>
          <cell r="F111" t="str">
            <v>Rate increases every August; Original 2023-4-8</v>
          </cell>
          <cell r="G111">
            <v>0.98</v>
          </cell>
          <cell r="H111">
            <v>5950407.1428571427</v>
          </cell>
          <cell r="I111" t="str">
            <v>Contour</v>
          </cell>
          <cell r="J111" t="str">
            <v>DOT-OST-2000-7855</v>
          </cell>
          <cell r="K111">
            <v>45139</v>
          </cell>
          <cell r="L111">
            <v>46234</v>
          </cell>
          <cell r="M111" t="str">
            <v>MM</v>
          </cell>
          <cell r="N111" t="str">
            <v>2023-5-19</v>
          </cell>
          <cell r="O111" t="str">
            <v>CLT/ORD</v>
          </cell>
          <cell r="P111" t="str">
            <v>ERJ-135</v>
          </cell>
          <cell r="Q111">
            <v>30</v>
          </cell>
          <cell r="R111">
            <v>2</v>
          </cell>
          <cell r="S111">
            <v>12</v>
          </cell>
          <cell r="T111" t="str">
            <v>T</v>
          </cell>
          <cell r="U111">
            <v>7815</v>
          </cell>
          <cell r="V111">
            <v>313</v>
          </cell>
          <cell r="W111">
            <v>12.484025559105431</v>
          </cell>
          <cell r="X111">
            <v>1867985</v>
          </cell>
          <cell r="Y111">
            <v>239.0255918106206</v>
          </cell>
          <cell r="Z111">
            <v>9204</v>
          </cell>
        </row>
        <row r="112">
          <cell r="D112" t="str">
            <v>Paducah</v>
          </cell>
          <cell r="E112">
            <v>4549562</v>
          </cell>
          <cell r="F112" t="str">
            <v>Rate increases each December</v>
          </cell>
          <cell r="G112">
            <v>0.97</v>
          </cell>
          <cell r="H112">
            <v>4690270.1030927841</v>
          </cell>
          <cell r="I112" t="str">
            <v>SkyWest</v>
          </cell>
          <cell r="J112" t="str">
            <v>DOT-OST-2009-0299</v>
          </cell>
          <cell r="K112">
            <v>45992</v>
          </cell>
          <cell r="L112">
            <v>47452</v>
          </cell>
          <cell r="M112" t="str">
            <v>SF</v>
          </cell>
          <cell r="N112" t="str">
            <v>2025-9-19</v>
          </cell>
          <cell r="O112" t="str">
            <v>ORD</v>
          </cell>
          <cell r="P112" t="str">
            <v>CRJ200</v>
          </cell>
          <cell r="Q112">
            <v>50</v>
          </cell>
          <cell r="R112">
            <v>2</v>
          </cell>
          <cell r="S112">
            <v>12</v>
          </cell>
          <cell r="T112" t="str">
            <v>T</v>
          </cell>
          <cell r="U112">
            <v>40757</v>
          </cell>
          <cell r="V112">
            <v>313</v>
          </cell>
          <cell r="W112">
            <v>65.107028753993603</v>
          </cell>
          <cell r="X112">
            <v>2084285</v>
          </cell>
          <cell r="Y112">
            <v>51.139313492160859</v>
          </cell>
          <cell r="Z112">
            <v>42086</v>
          </cell>
        </row>
        <row r="113">
          <cell r="D113" t="str">
            <v>Presque Isle</v>
          </cell>
          <cell r="E113">
            <v>11235581</v>
          </cell>
          <cell r="F113" t="str">
            <v>Rate goes up Sep. 1, 2025</v>
          </cell>
          <cell r="G113">
            <v>0.99</v>
          </cell>
          <cell r="H113">
            <v>11349071.717171717</v>
          </cell>
          <cell r="I113" t="str">
            <v>JetBlue</v>
          </cell>
          <cell r="J113" t="str">
            <v>DOT-OST-2000-8012</v>
          </cell>
          <cell r="K113">
            <v>45536</v>
          </cell>
          <cell r="L113">
            <v>46265</v>
          </cell>
          <cell r="M113" t="str">
            <v>MM</v>
          </cell>
          <cell r="N113" t="str">
            <v>2024-6-3</v>
          </cell>
          <cell r="O113" t="str">
            <v>BOS</v>
          </cell>
          <cell r="P113" t="str">
            <v>E-190/A-220</v>
          </cell>
          <cell r="Q113" t="str">
            <v>100/140</v>
          </cell>
          <cell r="R113">
            <v>1</v>
          </cell>
          <cell r="S113">
            <v>7</v>
          </cell>
          <cell r="T113" t="str">
            <v>T</v>
          </cell>
          <cell r="U113">
            <v>24353</v>
          </cell>
          <cell r="V113">
            <v>313</v>
          </cell>
          <cell r="W113">
            <v>38.902555910543128</v>
          </cell>
          <cell r="X113">
            <v>4738805</v>
          </cell>
          <cell r="Y113">
            <v>194.58814109144663</v>
          </cell>
          <cell r="Z113">
            <v>25481</v>
          </cell>
        </row>
        <row r="114">
          <cell r="D114" t="str">
            <v>Augusta</v>
          </cell>
          <cell r="E114">
            <v>3806416</v>
          </cell>
          <cell r="F114" t="str">
            <v>Rate increases every November</v>
          </cell>
          <cell r="G114">
            <v>0.97</v>
          </cell>
          <cell r="H114">
            <v>3924140.2061855672</v>
          </cell>
          <cell r="I114" t="str">
            <v>Cape Air</v>
          </cell>
          <cell r="J114" t="str">
            <v>DOT-OST-1997-2784</v>
          </cell>
          <cell r="K114">
            <v>44866</v>
          </cell>
          <cell r="L114">
            <v>46326</v>
          </cell>
          <cell r="M114" t="str">
            <v>MM</v>
          </cell>
          <cell r="N114" t="str">
            <v>2022-9-19</v>
          </cell>
          <cell r="O114" t="str">
            <v>BOS</v>
          </cell>
          <cell r="P114" t="str">
            <v>Tecnam P2012</v>
          </cell>
          <cell r="Q114">
            <v>9</v>
          </cell>
          <cell r="R114" t="str">
            <v>3 or 4</v>
          </cell>
          <cell r="S114" t="str">
            <v>28 Peak/21 off-peak</v>
          </cell>
          <cell r="T114" t="str">
            <v>T</v>
          </cell>
          <cell r="U114">
            <v>9936</v>
          </cell>
          <cell r="V114">
            <v>313</v>
          </cell>
          <cell r="W114">
            <v>15.87220447284345</v>
          </cell>
          <cell r="X114">
            <v>1880045</v>
          </cell>
          <cell r="Y114">
            <v>189.21547906602254</v>
          </cell>
          <cell r="Z114">
            <v>10537</v>
          </cell>
        </row>
        <row r="115">
          <cell r="D115" t="str">
            <v>Rockland</v>
          </cell>
          <cell r="E115">
            <v>4161429</v>
          </cell>
          <cell r="F115" t="str">
            <v>Rate increases every November</v>
          </cell>
          <cell r="G115">
            <v>0.97</v>
          </cell>
          <cell r="H115">
            <v>4290132.989690722</v>
          </cell>
          <cell r="I115" t="str">
            <v>Cape Air</v>
          </cell>
          <cell r="J115" t="str">
            <v>DOT-OST-1997-2784</v>
          </cell>
          <cell r="K115">
            <v>44866</v>
          </cell>
          <cell r="L115">
            <v>46326</v>
          </cell>
          <cell r="M115" t="str">
            <v>MM</v>
          </cell>
          <cell r="N115" t="str">
            <v>2022-9-19</v>
          </cell>
          <cell r="O115" t="str">
            <v>BOS</v>
          </cell>
          <cell r="P115" t="str">
            <v>Tecnam P2012</v>
          </cell>
          <cell r="Q115">
            <v>9</v>
          </cell>
          <cell r="R115" t="str">
            <v>3 to 6</v>
          </cell>
          <cell r="S115" t="str">
            <v>42 Peak/28 spring/21 off-peak</v>
          </cell>
          <cell r="T115" t="str">
            <v>T</v>
          </cell>
          <cell r="U115">
            <v>14097</v>
          </cell>
          <cell r="V115">
            <v>313</v>
          </cell>
          <cell r="W115">
            <v>22.519169329073481</v>
          </cell>
          <cell r="X115">
            <v>1967434</v>
          </cell>
          <cell r="Y115">
            <v>139.564020713627</v>
          </cell>
          <cell r="Z115">
            <v>13852</v>
          </cell>
        </row>
        <row r="116">
          <cell r="D116" t="str">
            <v>Bar Harbor</v>
          </cell>
          <cell r="E116">
            <v>4396693</v>
          </cell>
          <cell r="F116" t="str">
            <v>Rate increases every October 15</v>
          </cell>
          <cell r="G116">
            <v>0.97</v>
          </cell>
          <cell r="H116">
            <v>4532673.1958762892</v>
          </cell>
          <cell r="I116" t="str">
            <v>Cape Air</v>
          </cell>
          <cell r="J116" t="str">
            <v>DOT-OST-2011-0185</v>
          </cell>
          <cell r="K116">
            <v>45580</v>
          </cell>
          <cell r="L116">
            <v>47040</v>
          </cell>
          <cell r="M116" t="str">
            <v>MM</v>
          </cell>
          <cell r="N116" t="str">
            <v>2024-9-6</v>
          </cell>
          <cell r="O116" t="str">
            <v>BOS</v>
          </cell>
          <cell r="P116" t="str">
            <v>C-402/Tecnam</v>
          </cell>
          <cell r="Q116">
            <v>9</v>
          </cell>
          <cell r="R116" t="str">
            <v>3-8</v>
          </cell>
          <cell r="S116" t="str">
            <v>21 off peak/56 peak</v>
          </cell>
          <cell r="T116" t="str">
            <v>T</v>
          </cell>
          <cell r="U116">
            <v>9597</v>
          </cell>
          <cell r="V116">
            <v>313</v>
          </cell>
          <cell r="W116">
            <v>15.330670926517572</v>
          </cell>
          <cell r="X116">
            <v>1779538</v>
          </cell>
          <cell r="Y116">
            <v>185.42648744399293</v>
          </cell>
          <cell r="Z116">
            <v>8929</v>
          </cell>
        </row>
        <row r="117">
          <cell r="D117" t="str">
            <v>Alpena</v>
          </cell>
          <cell r="E117">
            <v>7222751</v>
          </cell>
          <cell r="F117" t="str">
            <v>Rate increases every Oct.</v>
          </cell>
          <cell r="G117">
            <v>0.97</v>
          </cell>
          <cell r="H117">
            <v>7446135.051546392</v>
          </cell>
          <cell r="I117" t="str">
            <v>SkyWest</v>
          </cell>
          <cell r="J117" t="str">
            <v>DOT-OST-2009-0300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2024-5-14</v>
          </cell>
          <cell r="O117" t="str">
            <v>DTW</v>
          </cell>
          <cell r="P117" t="str">
            <v>CRJ550/700/900</v>
          </cell>
          <cell r="Q117" t="str">
            <v>50/65/76</v>
          </cell>
          <cell r="R117">
            <v>2</v>
          </cell>
          <cell r="S117">
            <v>12</v>
          </cell>
          <cell r="T117" t="str">
            <v>T</v>
          </cell>
          <cell r="U117">
            <v>17598</v>
          </cell>
          <cell r="V117">
            <v>313</v>
          </cell>
          <cell r="W117">
            <v>28.11182108626198</v>
          </cell>
          <cell r="X117">
            <v>2157184</v>
          </cell>
          <cell r="Y117">
            <v>122.58120240936471</v>
          </cell>
          <cell r="Z117">
            <v>20325</v>
          </cell>
        </row>
        <row r="118">
          <cell r="D118" t="str">
            <v>Ironwood</v>
          </cell>
          <cell r="E118">
            <v>7709208</v>
          </cell>
          <cell r="F118" t="str">
            <v xml:space="preserve">Rate increases every Oct. </v>
          </cell>
          <cell r="G118">
            <v>0.98</v>
          </cell>
          <cell r="H118">
            <v>7866538.775510204</v>
          </cell>
          <cell r="I118" t="str">
            <v>Key Lime Air</v>
          </cell>
          <cell r="J118" t="str">
            <v>DOT-OST-1996-1266</v>
          </cell>
          <cell r="K118">
            <v>45200</v>
          </cell>
          <cell r="L118">
            <v>46660</v>
          </cell>
          <cell r="M118" t="str">
            <v>MG</v>
          </cell>
          <cell r="N118" t="str">
            <v>2023-6-18</v>
          </cell>
          <cell r="O118" t="str">
            <v>MSP/ORD</v>
          </cell>
          <cell r="P118" t="str">
            <v>D328 jet/ERJ-145</v>
          </cell>
          <cell r="Q118" t="str">
            <v>30-50</v>
          </cell>
          <cell r="R118">
            <v>2</v>
          </cell>
          <cell r="S118">
            <v>12</v>
          </cell>
          <cell r="T118" t="str">
            <v>T</v>
          </cell>
          <cell r="U118">
            <v>9697</v>
          </cell>
          <cell r="V118">
            <v>313</v>
          </cell>
          <cell r="W118">
            <v>15.490415335463259</v>
          </cell>
          <cell r="X118">
            <v>3551742</v>
          </cell>
          <cell r="Y118">
            <v>366.27224914922141</v>
          </cell>
          <cell r="Z118">
            <v>10297</v>
          </cell>
        </row>
        <row r="119">
          <cell r="D119" t="str">
            <v>Manistee</v>
          </cell>
          <cell r="E119">
            <v>7191723</v>
          </cell>
          <cell r="F119" t="str">
            <v>Rate increases every October</v>
          </cell>
          <cell r="G119">
            <v>0.97</v>
          </cell>
          <cell r="H119">
            <v>7414147.4226804124</v>
          </cell>
          <cell r="I119" t="str">
            <v>AEAS/Contour**</v>
          </cell>
          <cell r="J119" t="str">
            <v>DOT-OST-1996-1711</v>
          </cell>
          <cell r="K119">
            <v>45566</v>
          </cell>
          <cell r="L119">
            <v>46660</v>
          </cell>
          <cell r="M119" t="str">
            <v>MR</v>
          </cell>
          <cell r="N119" t="str">
            <v>2024-9-10</v>
          </cell>
          <cell r="O119" t="str">
            <v>ORD</v>
          </cell>
          <cell r="P119" t="str">
            <v>CRJ-200 or ERJ</v>
          </cell>
          <cell r="Q119">
            <v>30</v>
          </cell>
          <cell r="R119">
            <v>2</v>
          </cell>
          <cell r="S119">
            <v>12</v>
          </cell>
          <cell r="T119" t="str">
            <v>T</v>
          </cell>
          <cell r="U119">
            <v>5777</v>
          </cell>
          <cell r="V119">
            <v>313</v>
          </cell>
          <cell r="W119">
            <v>9.2284345047923324</v>
          </cell>
          <cell r="X119">
            <v>1844547</v>
          </cell>
          <cell r="Y119">
            <v>319.29150077895099</v>
          </cell>
          <cell r="Z119">
            <v>9761</v>
          </cell>
        </row>
        <row r="120">
          <cell r="D120" t="str">
            <v>Escanaba</v>
          </cell>
          <cell r="E120">
            <v>5361460</v>
          </cell>
          <cell r="F120" t="str">
            <v>Rate increases January 1, 2027</v>
          </cell>
          <cell r="G120">
            <v>0.97</v>
          </cell>
          <cell r="H120">
            <v>5527278.3505154643</v>
          </cell>
          <cell r="I120" t="str">
            <v>SkyWest</v>
          </cell>
          <cell r="J120" t="str">
            <v>DOT-OST-2003-15128</v>
          </cell>
          <cell r="K120">
            <v>46023</v>
          </cell>
          <cell r="L120">
            <v>46752</v>
          </cell>
          <cell r="M120" t="str">
            <v>MM</v>
          </cell>
          <cell r="N120" t="str">
            <v>2026-1-19</v>
          </cell>
          <cell r="O120" t="str">
            <v>DTW/MSP</v>
          </cell>
          <cell r="P120" t="str">
            <v>CRJ550</v>
          </cell>
          <cell r="Q120">
            <v>50</v>
          </cell>
          <cell r="R120">
            <v>2</v>
          </cell>
          <cell r="S120">
            <v>12</v>
          </cell>
          <cell r="T120" t="str">
            <v>T</v>
          </cell>
          <cell r="U120">
            <v>30849</v>
          </cell>
          <cell r="V120">
            <v>313</v>
          </cell>
          <cell r="W120">
            <v>49.279552715654951</v>
          </cell>
          <cell r="X120">
            <v>3524772</v>
          </cell>
          <cell r="Y120">
            <v>114.25887386949334</v>
          </cell>
          <cell r="Z120">
            <v>31755</v>
          </cell>
        </row>
        <row r="121">
          <cell r="D121" t="str">
            <v>Hancock/Houghton</v>
          </cell>
          <cell r="E121">
            <v>6969646</v>
          </cell>
          <cell r="F121" t="str">
            <v>Rate increases each February</v>
          </cell>
          <cell r="G121">
            <v>0.97</v>
          </cell>
          <cell r="H121">
            <v>7185202.0618556701</v>
          </cell>
          <cell r="I121" t="str">
            <v>SkyWest</v>
          </cell>
          <cell r="J121" t="str">
            <v>DOT-OST-2009-0302</v>
          </cell>
          <cell r="K121">
            <v>45689</v>
          </cell>
          <cell r="L121">
            <v>46783</v>
          </cell>
          <cell r="M121" t="str">
            <v>SF</v>
          </cell>
          <cell r="N121" t="str">
            <v>2024-12-9</v>
          </cell>
          <cell r="O121" t="str">
            <v>ORD</v>
          </cell>
          <cell r="P121" t="str">
            <v>CRJ-200</v>
          </cell>
          <cell r="Q121">
            <v>50</v>
          </cell>
          <cell r="R121">
            <v>2</v>
          </cell>
          <cell r="S121">
            <v>14</v>
          </cell>
          <cell r="T121" t="str">
            <v>T</v>
          </cell>
          <cell r="U121">
            <v>49231</v>
          </cell>
          <cell r="V121">
            <v>313</v>
          </cell>
          <cell r="W121">
            <v>78.643769968051117</v>
          </cell>
          <cell r="X121">
            <v>1279498</v>
          </cell>
          <cell r="Y121">
            <v>25.989681298368914</v>
          </cell>
          <cell r="Z121">
            <v>47619</v>
          </cell>
        </row>
        <row r="122">
          <cell r="D122" t="str">
            <v>Muskegon</v>
          </cell>
          <cell r="E122">
            <v>7281872</v>
          </cell>
          <cell r="F122" t="str">
            <v>Rate increases every November</v>
          </cell>
          <cell r="G122">
            <v>0.97</v>
          </cell>
          <cell r="H122">
            <v>7507084.5360824745</v>
          </cell>
          <cell r="I122" t="str">
            <v>Key Lime Air</v>
          </cell>
          <cell r="J122" t="str">
            <v>DOT-OST-2009-0301</v>
          </cell>
          <cell r="K122">
            <v>45597</v>
          </cell>
          <cell r="L122">
            <v>47057</v>
          </cell>
          <cell r="M122" t="str">
            <v>SF</v>
          </cell>
          <cell r="N122" t="str">
            <v>2024-9-17</v>
          </cell>
          <cell r="O122" t="str">
            <v>ORD</v>
          </cell>
          <cell r="P122" t="str">
            <v>Dornier 328/EMB145</v>
          </cell>
          <cell r="Q122">
            <v>0.6</v>
          </cell>
          <cell r="R122">
            <v>2</v>
          </cell>
          <cell r="S122">
            <v>12</v>
          </cell>
          <cell r="T122" t="str">
            <v>T</v>
          </cell>
          <cell r="U122">
            <v>33502</v>
          </cell>
          <cell r="V122">
            <v>313</v>
          </cell>
          <cell r="W122">
            <v>53.517571884984022</v>
          </cell>
          <cell r="X122">
            <v>2054099</v>
          </cell>
          <cell r="Y122">
            <v>61.312727598352339</v>
          </cell>
          <cell r="Z122">
            <v>32308</v>
          </cell>
        </row>
        <row r="123">
          <cell r="D123" t="str">
            <v>Pellston</v>
          </cell>
          <cell r="E123">
            <v>4430840</v>
          </cell>
          <cell r="F123" t="str">
            <v>Subsidy-free June to September; Rate increases each February</v>
          </cell>
          <cell r="G123">
            <v>0.97</v>
          </cell>
          <cell r="H123">
            <v>4567876.2886597943</v>
          </cell>
          <cell r="I123" t="str">
            <v>SkyWest</v>
          </cell>
          <cell r="J123" t="str">
            <v>DOT-OST-2011-0133</v>
          </cell>
          <cell r="K123">
            <v>45689</v>
          </cell>
          <cell r="L123">
            <v>47149</v>
          </cell>
          <cell r="M123" t="str">
            <v>MM</v>
          </cell>
          <cell r="N123" t="str">
            <v>2024-12-7</v>
          </cell>
          <cell r="O123" t="str">
            <v>DTW</v>
          </cell>
          <cell r="P123" t="str">
            <v>CRJ-200</v>
          </cell>
          <cell r="Q123">
            <v>50</v>
          </cell>
          <cell r="R123">
            <v>2</v>
          </cell>
          <cell r="S123">
            <v>12</v>
          </cell>
          <cell r="T123" t="str">
            <v>T</v>
          </cell>
          <cell r="U123">
            <v>52731</v>
          </cell>
          <cell r="V123">
            <v>313</v>
          </cell>
          <cell r="W123">
            <v>84.234824281150154</v>
          </cell>
          <cell r="X123">
            <v>1225363</v>
          </cell>
          <cell r="Y123">
            <v>23.238000417211886</v>
          </cell>
          <cell r="Z123">
            <v>48533</v>
          </cell>
        </row>
        <row r="124">
          <cell r="D124" t="str">
            <v>Iron Mountain</v>
          </cell>
          <cell r="E124">
            <v>5015812</v>
          </cell>
          <cell r="F124" t="str">
            <v>Rate increases each February</v>
          </cell>
          <cell r="G124">
            <v>0.97</v>
          </cell>
          <cell r="H124">
            <v>5170940.2061855672</v>
          </cell>
          <cell r="I124" t="str">
            <v>SkyWest</v>
          </cell>
          <cell r="J124" t="str">
            <v>DOT-OST-1999-5175</v>
          </cell>
          <cell r="K124">
            <v>46054</v>
          </cell>
          <cell r="L124">
            <v>47514</v>
          </cell>
          <cell r="M124" t="str">
            <v>MM</v>
          </cell>
          <cell r="N124" t="str">
            <v>2026-1-15</v>
          </cell>
          <cell r="O124" t="str">
            <v>DTW/MSP</v>
          </cell>
          <cell r="P124" t="str">
            <v>CRJ550</v>
          </cell>
          <cell r="Q124">
            <v>50</v>
          </cell>
          <cell r="R124">
            <v>2</v>
          </cell>
          <cell r="S124">
            <v>13</v>
          </cell>
          <cell r="T124" t="str">
            <v>T</v>
          </cell>
          <cell r="U124">
            <v>22621</v>
          </cell>
          <cell r="V124">
            <v>313</v>
          </cell>
          <cell r="W124">
            <v>36.135782747603834</v>
          </cell>
          <cell r="X124">
            <v>2966166</v>
          </cell>
          <cell r="Y124">
            <v>131.12444189027894</v>
          </cell>
          <cell r="Z124">
            <v>30676</v>
          </cell>
        </row>
        <row r="125">
          <cell r="D125" t="str">
            <v>Sault Ste. Marie</v>
          </cell>
          <cell r="E125">
            <v>4984855</v>
          </cell>
          <cell r="F125" t="str">
            <v>Rate increases each February</v>
          </cell>
          <cell r="G125">
            <v>0.97</v>
          </cell>
          <cell r="H125">
            <v>5139025.7731958767</v>
          </cell>
          <cell r="I125" t="str">
            <v>SkyWest</v>
          </cell>
          <cell r="J125" t="str">
            <v>DOT-OST-2009-0303</v>
          </cell>
          <cell r="K125">
            <v>46054</v>
          </cell>
          <cell r="L125">
            <v>47514</v>
          </cell>
          <cell r="M125" t="str">
            <v>MM</v>
          </cell>
          <cell r="N125" t="str">
            <v>2026-1-15</v>
          </cell>
          <cell r="O125" t="str">
            <v>DTW/MSP</v>
          </cell>
          <cell r="P125" t="str">
            <v>CRJ550</v>
          </cell>
          <cell r="Q125">
            <v>50</v>
          </cell>
          <cell r="R125">
            <v>2</v>
          </cell>
          <cell r="S125">
            <v>13</v>
          </cell>
          <cell r="T125" t="str">
            <v>T</v>
          </cell>
          <cell r="U125">
            <v>41532</v>
          </cell>
          <cell r="V125">
            <v>313</v>
          </cell>
          <cell r="W125">
            <v>66.345047923322682</v>
          </cell>
          <cell r="X125">
            <v>1905822</v>
          </cell>
          <cell r="Y125">
            <v>45.888038139266108</v>
          </cell>
          <cell r="Z125">
            <v>43337</v>
          </cell>
        </row>
        <row r="126">
          <cell r="D126" t="str">
            <v>Hibbing</v>
          </cell>
          <cell r="E126">
            <v>7482063</v>
          </cell>
          <cell r="F126" t="str">
            <v>Rate increases every June</v>
          </cell>
          <cell r="G126">
            <v>0.97</v>
          </cell>
          <cell r="H126">
            <v>7713467.010309279</v>
          </cell>
          <cell r="I126" t="str">
            <v>SkyWest</v>
          </cell>
          <cell r="J126" t="str">
            <v>DOT-OST-2003-15796</v>
          </cell>
          <cell r="K126">
            <v>45444</v>
          </cell>
          <cell r="L126">
            <v>46538</v>
          </cell>
          <cell r="M126" t="str">
            <v>MM</v>
          </cell>
          <cell r="N126" t="str">
            <v>2024-5-13</v>
          </cell>
          <cell r="O126" t="str">
            <v>MSP</v>
          </cell>
          <cell r="P126" t="str">
            <v>CRJ550/700/900</v>
          </cell>
          <cell r="Q126" t="str">
            <v>50/65/76</v>
          </cell>
          <cell r="R126">
            <v>2</v>
          </cell>
          <cell r="S126">
            <v>12</v>
          </cell>
          <cell r="T126" t="str">
            <v>T</v>
          </cell>
          <cell r="U126">
            <v>25127</v>
          </cell>
          <cell r="V126">
            <v>313</v>
          </cell>
          <cell r="W126">
            <v>40.138977635782744</v>
          </cell>
          <cell r="X126">
            <v>2671234</v>
          </cell>
          <cell r="Y126">
            <v>106.30930871174434</v>
          </cell>
          <cell r="Z126">
            <v>26054</v>
          </cell>
        </row>
        <row r="127">
          <cell r="D127" t="str">
            <v>Thief River Falls</v>
          </cell>
          <cell r="E127">
            <v>6339517</v>
          </cell>
          <cell r="F127" t="str">
            <v>Rate increases every June</v>
          </cell>
          <cell r="G127">
            <v>0.98</v>
          </cell>
          <cell r="H127">
            <v>6468894.8979591839</v>
          </cell>
          <cell r="I127" t="str">
            <v>Key Lime Air</v>
          </cell>
          <cell r="J127" t="str">
            <v>DOT-OST-2001-10642</v>
          </cell>
          <cell r="K127">
            <v>44713</v>
          </cell>
          <cell r="L127">
            <v>46538</v>
          </cell>
          <cell r="M127" t="str">
            <v>MG</v>
          </cell>
          <cell r="N127" t="str">
            <v>2022-2-21</v>
          </cell>
          <cell r="O127" t="str">
            <v>MSP</v>
          </cell>
          <cell r="P127" t="str">
            <v>D328 jet/ERJ-145</v>
          </cell>
          <cell r="Q127" t="str">
            <v>30-50</v>
          </cell>
          <cell r="R127">
            <v>2</v>
          </cell>
          <cell r="S127">
            <v>12</v>
          </cell>
          <cell r="T127" t="str">
            <v>T</v>
          </cell>
          <cell r="U127">
            <v>4321</v>
          </cell>
          <cell r="V127">
            <v>294</v>
          </cell>
          <cell r="W127">
            <v>7.3486394557823127</v>
          </cell>
          <cell r="X127">
            <v>2176866</v>
          </cell>
          <cell r="Y127">
            <v>503.78754917843094</v>
          </cell>
          <cell r="Z127">
            <v>11972</v>
          </cell>
        </row>
        <row r="128">
          <cell r="D128" t="str">
            <v>Bemidji</v>
          </cell>
          <cell r="E128">
            <v>4438611</v>
          </cell>
          <cell r="F128" t="str">
            <v>Rate increases each March</v>
          </cell>
          <cell r="G128">
            <v>0.97</v>
          </cell>
          <cell r="H128">
            <v>4575887.6288659796</v>
          </cell>
          <cell r="I128" t="str">
            <v>SkyWest</v>
          </cell>
          <cell r="J128" t="str">
            <v>DOT-OST-2011-0134</v>
          </cell>
          <cell r="K128">
            <v>45717</v>
          </cell>
          <cell r="L128">
            <v>47177</v>
          </cell>
          <cell r="M128" t="str">
            <v>MM</v>
          </cell>
          <cell r="N128" t="str">
            <v>2025-1-8</v>
          </cell>
          <cell r="O128" t="str">
            <v>MSP</v>
          </cell>
          <cell r="P128" t="str">
            <v>CRJ550/700/900</v>
          </cell>
          <cell r="Q128" t="str">
            <v>50/65/76</v>
          </cell>
          <cell r="R128">
            <v>2</v>
          </cell>
          <cell r="S128">
            <v>14</v>
          </cell>
          <cell r="T128" t="str">
            <v>T</v>
          </cell>
          <cell r="U128">
            <v>47919</v>
          </cell>
          <cell r="V128">
            <v>313</v>
          </cell>
          <cell r="W128">
            <v>76.547923322683701</v>
          </cell>
          <cell r="X128">
            <v>1217620</v>
          </cell>
          <cell r="Y128">
            <v>25.409962645297274</v>
          </cell>
          <cell r="Z128">
            <v>52898</v>
          </cell>
        </row>
        <row r="129">
          <cell r="D129" t="str">
            <v>Brainerd</v>
          </cell>
          <cell r="E129">
            <v>5055895</v>
          </cell>
          <cell r="F129" t="str">
            <v>Rate increases each February</v>
          </cell>
          <cell r="G129">
            <v>0.97</v>
          </cell>
          <cell r="H129">
            <v>5212262.8865979379</v>
          </cell>
          <cell r="I129" t="str">
            <v>SkyWest</v>
          </cell>
          <cell r="J129" t="str">
            <v>DOT-OST-2011-0135</v>
          </cell>
          <cell r="K129">
            <v>46054</v>
          </cell>
          <cell r="L129">
            <v>47514</v>
          </cell>
          <cell r="M129" t="str">
            <v>MM</v>
          </cell>
          <cell r="N129" t="str">
            <v>2026-1-15</v>
          </cell>
          <cell r="O129" t="str">
            <v>MSP</v>
          </cell>
          <cell r="P129" t="str">
            <v>CRJ550</v>
          </cell>
          <cell r="Q129">
            <v>50</v>
          </cell>
          <cell r="R129">
            <v>2</v>
          </cell>
          <cell r="S129">
            <v>12</v>
          </cell>
          <cell r="T129" t="str">
            <v>T</v>
          </cell>
          <cell r="U129">
            <v>33519</v>
          </cell>
          <cell r="V129">
            <v>313</v>
          </cell>
          <cell r="W129">
            <v>53.54472843450479</v>
          </cell>
          <cell r="X129">
            <v>1697814</v>
          </cell>
          <cell r="Y129">
            <v>50.652286762731585</v>
          </cell>
          <cell r="Z129">
            <v>37313</v>
          </cell>
        </row>
        <row r="130">
          <cell r="D130" t="str">
            <v>International Falls</v>
          </cell>
          <cell r="E130">
            <v>5652073</v>
          </cell>
          <cell r="F130" t="str">
            <v>Rate increases each February</v>
          </cell>
          <cell r="G130">
            <v>0.97</v>
          </cell>
          <cell r="H130">
            <v>5826879.3814432994</v>
          </cell>
          <cell r="I130" t="str">
            <v>SkyWest</v>
          </cell>
          <cell r="J130" t="str">
            <v>DOT-OST-2009-0304</v>
          </cell>
          <cell r="K130">
            <v>46054</v>
          </cell>
          <cell r="L130">
            <v>47514</v>
          </cell>
          <cell r="M130" t="str">
            <v>MM</v>
          </cell>
          <cell r="N130" t="str">
            <v>2026-1-15</v>
          </cell>
          <cell r="O130" t="str">
            <v>MSP</v>
          </cell>
          <cell r="P130" t="str">
            <v>CRJ550</v>
          </cell>
          <cell r="Q130">
            <v>50</v>
          </cell>
          <cell r="R130">
            <v>2</v>
          </cell>
          <cell r="S130">
            <v>12</v>
          </cell>
          <cell r="T130" t="str">
            <v>T</v>
          </cell>
          <cell r="U130">
            <v>23598</v>
          </cell>
          <cell r="V130">
            <v>313</v>
          </cell>
          <cell r="W130">
            <v>37.696485623003198</v>
          </cell>
          <cell r="X130">
            <v>2189324</v>
          </cell>
          <cell r="Y130">
            <v>92.77582846003898</v>
          </cell>
          <cell r="Z130">
            <v>28053</v>
          </cell>
        </row>
        <row r="131">
          <cell r="D131" t="str">
            <v>Kirksville</v>
          </cell>
          <cell r="E131">
            <v>5834057</v>
          </cell>
          <cell r="F131" t="str">
            <v>Rate increases every August</v>
          </cell>
          <cell r="G131">
            <v>0.98</v>
          </cell>
          <cell r="H131">
            <v>5953119.3877551025</v>
          </cell>
          <cell r="I131" t="str">
            <v>Contour</v>
          </cell>
          <cell r="J131" t="str">
            <v>DOT-OST-1997-2515</v>
          </cell>
          <cell r="K131">
            <v>45139</v>
          </cell>
          <cell r="L131">
            <v>46234</v>
          </cell>
          <cell r="M131" t="str">
            <v>MM</v>
          </cell>
          <cell r="N131" t="str">
            <v>2023-4-8</v>
          </cell>
          <cell r="O131" t="str">
            <v>ORD</v>
          </cell>
          <cell r="P131" t="str">
            <v>ERJ-135</v>
          </cell>
          <cell r="Q131">
            <v>30</v>
          </cell>
          <cell r="R131">
            <v>2</v>
          </cell>
          <cell r="S131">
            <v>12</v>
          </cell>
          <cell r="T131" t="str">
            <v>T</v>
          </cell>
          <cell r="U131">
            <v>9583</v>
          </cell>
          <cell r="V131">
            <v>313</v>
          </cell>
          <cell r="W131">
            <v>15.308306709265176</v>
          </cell>
          <cell r="X131">
            <v>1623392</v>
          </cell>
          <cell r="Y131">
            <v>169.40331837629134</v>
          </cell>
          <cell r="Z131">
            <v>9534</v>
          </cell>
        </row>
        <row r="132">
          <cell r="D132" t="str">
            <v>Joplin</v>
          </cell>
          <cell r="E132">
            <v>6250434</v>
          </cell>
          <cell r="F132" t="str">
            <v xml:space="preserve">Rate increases each May </v>
          </cell>
          <cell r="G132">
            <v>0.97</v>
          </cell>
          <cell r="H132">
            <v>6443746.3917525774</v>
          </cell>
          <cell r="I132" t="str">
            <v>SkyWest</v>
          </cell>
          <cell r="J132" t="str">
            <v>DOT-OST-2006-23932</v>
          </cell>
          <cell r="K132">
            <v>45413</v>
          </cell>
          <cell r="L132">
            <v>46507</v>
          </cell>
          <cell r="M132" t="str">
            <v>MR</v>
          </cell>
          <cell r="N132" t="str">
            <v>2024-3-11</v>
          </cell>
          <cell r="O132" t="str">
            <v>DEN/ORD</v>
          </cell>
          <cell r="P132" t="str">
            <v>CRJ-200</v>
          </cell>
          <cell r="Q132">
            <v>50</v>
          </cell>
          <cell r="R132">
            <v>2</v>
          </cell>
          <cell r="S132">
            <v>12</v>
          </cell>
          <cell r="T132" t="str">
            <v>T</v>
          </cell>
        </row>
        <row r="133">
          <cell r="D133" t="str">
            <v>Cape Girardeau</v>
          </cell>
          <cell r="E133">
            <v>5927496</v>
          </cell>
          <cell r="F133" t="str">
            <v>Rate increases every Oct</v>
          </cell>
          <cell r="G133">
            <v>0.97</v>
          </cell>
          <cell r="H133">
            <v>6110820.6185567016</v>
          </cell>
          <cell r="I133" t="str">
            <v>Contour</v>
          </cell>
          <cell r="J133" t="str">
            <v>DOT-OST-1996-1559</v>
          </cell>
          <cell r="K133">
            <v>45931</v>
          </cell>
          <cell r="L133">
            <v>47391</v>
          </cell>
          <cell r="M133" t="str">
            <v>MM</v>
          </cell>
          <cell r="N133" t="str">
            <v>2025-9-21</v>
          </cell>
          <cell r="O133" t="str">
            <v>ORD/DFW</v>
          </cell>
          <cell r="P133" t="str">
            <v>ERJ-135</v>
          </cell>
          <cell r="Q133">
            <v>30</v>
          </cell>
          <cell r="R133">
            <v>2</v>
          </cell>
          <cell r="S133">
            <v>12</v>
          </cell>
          <cell r="T133" t="str">
            <v>T</v>
          </cell>
          <cell r="U133">
            <v>10524</v>
          </cell>
          <cell r="V133">
            <v>313</v>
          </cell>
          <cell r="W133">
            <v>16.811501597444089</v>
          </cell>
          <cell r="X133">
            <v>1975944</v>
          </cell>
          <cell r="Y133">
            <v>187.75598631698975</v>
          </cell>
          <cell r="Z133">
            <v>11613</v>
          </cell>
        </row>
        <row r="134">
          <cell r="D134" t="str">
            <v>Fort Leonard Wood</v>
          </cell>
          <cell r="E134">
            <v>5727896</v>
          </cell>
          <cell r="F134" t="str">
            <v>Rate increases every October</v>
          </cell>
          <cell r="G134">
            <v>0.97</v>
          </cell>
          <cell r="H134">
            <v>5905047.4226804124</v>
          </cell>
          <cell r="I134" t="str">
            <v>Contour</v>
          </cell>
          <cell r="J134" t="str">
            <v>DOT-OST-1996-1167</v>
          </cell>
          <cell r="K134">
            <v>45931</v>
          </cell>
          <cell r="L134">
            <v>47391</v>
          </cell>
          <cell r="M134" t="str">
            <v>MM</v>
          </cell>
          <cell r="N134" t="str">
            <v>2025-8-4</v>
          </cell>
          <cell r="O134" t="str">
            <v>BNA/DFW</v>
          </cell>
          <cell r="P134" t="str">
            <v>ERJ-135</v>
          </cell>
          <cell r="Q134">
            <v>30</v>
          </cell>
          <cell r="R134">
            <v>2</v>
          </cell>
          <cell r="S134">
            <v>12</v>
          </cell>
          <cell r="T134" t="str">
            <v>T</v>
          </cell>
          <cell r="U134">
            <v>15353</v>
          </cell>
          <cell r="V134">
            <v>313</v>
          </cell>
          <cell r="W134">
            <v>24.525559105431309</v>
          </cell>
          <cell r="X134">
            <v>2752753</v>
          </cell>
          <cell r="Y134">
            <v>179.29740115938253</v>
          </cell>
          <cell r="Z134">
            <v>15819</v>
          </cell>
        </row>
        <row r="135">
          <cell r="D135" t="str">
            <v>Hattiesburg/Laurel</v>
          </cell>
          <cell r="E135">
            <v>6854806</v>
          </cell>
          <cell r="F135" t="str">
            <v>Rate increases every April</v>
          </cell>
          <cell r="G135">
            <v>0.97</v>
          </cell>
          <cell r="H135">
            <v>7066810.3092783503</v>
          </cell>
          <cell r="I135" t="str">
            <v>SkyWest</v>
          </cell>
          <cell r="J135" t="str">
            <v>DOT-OST-2001-10685</v>
          </cell>
          <cell r="K135">
            <v>45383</v>
          </cell>
          <cell r="L135">
            <v>46477</v>
          </cell>
          <cell r="M135" t="str">
            <v>MM</v>
          </cell>
          <cell r="N135" t="str">
            <v>2024-3-3</v>
          </cell>
          <cell r="O135" t="str">
            <v>IAH</v>
          </cell>
          <cell r="P135" t="str">
            <v>CRJ-200</v>
          </cell>
          <cell r="Q135">
            <v>50</v>
          </cell>
          <cell r="R135">
            <v>2</v>
          </cell>
          <cell r="S135">
            <v>12</v>
          </cell>
          <cell r="T135" t="str">
            <v>T</v>
          </cell>
          <cell r="U135">
            <v>23394</v>
          </cell>
          <cell r="V135">
            <v>313</v>
          </cell>
          <cell r="W135">
            <v>37.370607028753994</v>
          </cell>
          <cell r="X135">
            <v>3981510</v>
          </cell>
          <cell r="Y135">
            <v>170.1936393947166</v>
          </cell>
          <cell r="Z135">
            <v>21483</v>
          </cell>
        </row>
        <row r="136">
          <cell r="D136" t="str">
            <v>Meridian</v>
          </cell>
          <cell r="E136">
            <v>6039733</v>
          </cell>
          <cell r="F136" t="str">
            <v>Rate increases every April</v>
          </cell>
          <cell r="G136">
            <v>0.97</v>
          </cell>
          <cell r="H136">
            <v>6226528.8659793818</v>
          </cell>
          <cell r="I136" t="str">
            <v>SkyWest</v>
          </cell>
          <cell r="J136" t="str">
            <v>DOT-OST-2008-0112</v>
          </cell>
          <cell r="K136">
            <v>45383</v>
          </cell>
          <cell r="L136">
            <v>46477</v>
          </cell>
          <cell r="M136" t="str">
            <v>MM</v>
          </cell>
          <cell r="N136" t="str">
            <v>2024-3-3</v>
          </cell>
          <cell r="O136" t="str">
            <v>IAH</v>
          </cell>
          <cell r="P136" t="str">
            <v>CRJ-200</v>
          </cell>
          <cell r="Q136">
            <v>50</v>
          </cell>
          <cell r="R136">
            <v>2</v>
          </cell>
          <cell r="S136">
            <v>12</v>
          </cell>
          <cell r="T136" t="str">
            <v>T</v>
          </cell>
          <cell r="U136">
            <v>52418</v>
          </cell>
          <cell r="V136">
            <v>313</v>
          </cell>
          <cell r="W136">
            <v>83.734824281150154</v>
          </cell>
          <cell r="X136">
            <v>4000698</v>
          </cell>
          <cell r="Y136">
            <v>76.322980655500018</v>
          </cell>
          <cell r="Z136">
            <v>50208</v>
          </cell>
        </row>
        <row r="137">
          <cell r="D137" t="str">
            <v>Greenville</v>
          </cell>
          <cell r="E137">
            <v>6398108</v>
          </cell>
          <cell r="F137" t="str">
            <v>Rate increases every October</v>
          </cell>
          <cell r="G137">
            <v>0.97</v>
          </cell>
          <cell r="H137">
            <v>6595987.6288659796</v>
          </cell>
          <cell r="I137" t="str">
            <v>Key Lime Air</v>
          </cell>
          <cell r="J137" t="str">
            <v>DOT-OST-2008-0209</v>
          </cell>
          <cell r="K137">
            <v>45931</v>
          </cell>
          <cell r="L137">
            <v>46660</v>
          </cell>
          <cell r="M137" t="str">
            <v>MM</v>
          </cell>
          <cell r="N137" t="str">
            <v>2025-7-6</v>
          </cell>
          <cell r="O137" t="str">
            <v>ATL</v>
          </cell>
          <cell r="P137" t="str">
            <v>Dornier 328</v>
          </cell>
          <cell r="Q137">
            <v>30</v>
          </cell>
          <cell r="R137">
            <v>2</v>
          </cell>
          <cell r="S137">
            <v>12</v>
          </cell>
          <cell r="T137" t="str">
            <v>T</v>
          </cell>
          <cell r="U137">
            <v>7943</v>
          </cell>
          <cell r="V137">
            <v>279</v>
          </cell>
          <cell r="W137">
            <v>14.234767025089607</v>
          </cell>
          <cell r="X137">
            <v>1896237</v>
          </cell>
          <cell r="Y137">
            <v>238.73058038524488</v>
          </cell>
          <cell r="Z137">
            <v>10406</v>
          </cell>
        </row>
        <row r="138">
          <cell r="D138" t="str">
            <v>Tupelo</v>
          </cell>
          <cell r="E138">
            <v>7270767</v>
          </cell>
          <cell r="F138" t="str">
            <v>Annual subsidy increases each Oct.</v>
          </cell>
          <cell r="G138">
            <v>1</v>
          </cell>
          <cell r="H138">
            <v>7270767</v>
          </cell>
          <cell r="I138" t="str">
            <v>AEAS/Contour**</v>
          </cell>
          <cell r="J138" t="str">
            <v>DOT-OST-2009-0305</v>
          </cell>
          <cell r="K138">
            <v>45566</v>
          </cell>
          <cell r="L138">
            <v>47026</v>
          </cell>
          <cell r="M138" t="str">
            <v>MM</v>
          </cell>
          <cell r="N138" t="str">
            <v>2024-8-16</v>
          </cell>
          <cell r="O138" t="str">
            <v>BNA/DFW</v>
          </cell>
          <cell r="P138" t="str">
            <v>ERJ-135</v>
          </cell>
          <cell r="Q138">
            <v>30</v>
          </cell>
          <cell r="R138">
            <v>2</v>
          </cell>
          <cell r="S138" t="str">
            <v>14 AEAS</v>
          </cell>
          <cell r="T138" t="str">
            <v>T</v>
          </cell>
          <cell r="U138">
            <v>7917</v>
          </cell>
          <cell r="V138">
            <v>172</v>
          </cell>
          <cell r="W138">
            <v>23.01453488372093</v>
          </cell>
          <cell r="X138">
            <v>2158222</v>
          </cell>
          <cell r="Y138">
            <v>272.60603764052041</v>
          </cell>
          <cell r="Z138">
            <v>18626</v>
          </cell>
        </row>
        <row r="139">
          <cell r="D139" t="str">
            <v>West Yellowstone</v>
          </cell>
          <cell r="E139">
            <v>3551023</v>
          </cell>
          <cell r="F139" t="str">
            <v>Variable RT shoulder/peak; rate increases each May</v>
          </cell>
          <cell r="G139">
            <v>0.97</v>
          </cell>
          <cell r="H139">
            <v>3660848.4536082475</v>
          </cell>
          <cell r="I139" t="str">
            <v>SkyWest</v>
          </cell>
          <cell r="J139" t="str">
            <v>DOT-OST-2003-14626</v>
          </cell>
          <cell r="K139">
            <v>45418</v>
          </cell>
          <cell r="L139">
            <v>46310</v>
          </cell>
          <cell r="M139" t="str">
            <v>MG</v>
          </cell>
          <cell r="N139" t="str">
            <v>2024-2-19</v>
          </cell>
          <cell r="O139" t="str">
            <v>DEN/SLC</v>
          </cell>
          <cell r="P139" t="str">
            <v>CRJ2/550/700/900</v>
          </cell>
          <cell r="Q139" t="str">
            <v>50-76</v>
          </cell>
          <cell r="R139">
            <v>2</v>
          </cell>
          <cell r="S139">
            <v>12</v>
          </cell>
          <cell r="T139" t="str">
            <v>T</v>
          </cell>
          <cell r="U139">
            <v>17019</v>
          </cell>
          <cell r="V139">
            <v>104.57142857142857</v>
          </cell>
          <cell r="W139">
            <v>81.375</v>
          </cell>
          <cell r="X139">
            <v>500764</v>
          </cell>
          <cell r="Y139">
            <v>29.423820435983313</v>
          </cell>
          <cell r="Z139">
            <v>16865</v>
          </cell>
        </row>
        <row r="140">
          <cell r="D140" t="str">
            <v>Butte</v>
          </cell>
          <cell r="E140">
            <v>6799459</v>
          </cell>
          <cell r="F140" t="str">
            <v>Rate increases each January</v>
          </cell>
          <cell r="G140">
            <v>0.97</v>
          </cell>
          <cell r="H140">
            <v>7009751.5463917525</v>
          </cell>
          <cell r="I140" t="str">
            <v>SkyWest</v>
          </cell>
          <cell r="J140" t="str">
            <v>DOT-OST-2011-0136</v>
          </cell>
          <cell r="K140">
            <v>45658</v>
          </cell>
          <cell r="L140">
            <v>46752</v>
          </cell>
          <cell r="M140" t="str">
            <v>MG</v>
          </cell>
          <cell r="N140" t="str">
            <v>2024-10-10</v>
          </cell>
          <cell r="O140" t="str">
            <v>DEN/SLC</v>
          </cell>
          <cell r="P140" t="str">
            <v>CRJ-200/550</v>
          </cell>
          <cell r="Q140">
            <v>50</v>
          </cell>
          <cell r="R140">
            <v>2</v>
          </cell>
          <cell r="S140">
            <v>13</v>
          </cell>
          <cell r="T140" t="str">
            <v>T</v>
          </cell>
          <cell r="U140">
            <v>50615</v>
          </cell>
          <cell r="V140">
            <v>313</v>
          </cell>
          <cell r="W140">
            <v>80.854632587859427</v>
          </cell>
          <cell r="X140">
            <v>867213</v>
          </cell>
          <cell r="Y140">
            <v>17.133517731897658</v>
          </cell>
          <cell r="Z140">
            <v>53195</v>
          </cell>
        </row>
        <row r="141">
          <cell r="D141" t="str">
            <v>Glasgow</v>
          </cell>
          <cell r="E141">
            <v>2998773</v>
          </cell>
          <cell r="F141" t="str">
            <v>Rate increases every January</v>
          </cell>
          <cell r="G141">
            <v>0.92</v>
          </cell>
          <cell r="H141">
            <v>3259535.8695652173</v>
          </cell>
          <cell r="I141" t="str">
            <v>Cape Air</v>
          </cell>
          <cell r="J141" t="str">
            <v>DOT-OST-1997-2605</v>
          </cell>
          <cell r="K141">
            <v>45292</v>
          </cell>
          <cell r="L141">
            <v>46752</v>
          </cell>
          <cell r="M141" t="str">
            <v>MG</v>
          </cell>
          <cell r="N141" t="str">
            <v>2023-8-13</v>
          </cell>
          <cell r="O141" t="str">
            <v>BIL</v>
          </cell>
          <cell r="P141" t="str">
            <v>C402/C208/P2012</v>
          </cell>
          <cell r="Q141">
            <v>9</v>
          </cell>
          <cell r="R141">
            <v>2</v>
          </cell>
          <cell r="S141">
            <v>14</v>
          </cell>
          <cell r="T141" t="str">
            <v>T</v>
          </cell>
          <cell r="U141">
            <v>6471</v>
          </cell>
          <cell r="V141">
            <v>313</v>
          </cell>
          <cell r="W141">
            <v>10.3370607028754</v>
          </cell>
          <cell r="X141">
            <v>2030855</v>
          </cell>
          <cell r="Y141">
            <v>313.83943749034154</v>
          </cell>
          <cell r="Z141">
            <v>6784</v>
          </cell>
        </row>
        <row r="142">
          <cell r="D142" t="str">
            <v>Glendive</v>
          </cell>
          <cell r="E142">
            <v>3168853</v>
          </cell>
          <cell r="F142" t="str">
            <v>Rate increases every January</v>
          </cell>
          <cell r="G142">
            <v>0.92</v>
          </cell>
          <cell r="H142">
            <v>3444405.4347826084</v>
          </cell>
          <cell r="I142" t="str">
            <v>Cape Air</v>
          </cell>
          <cell r="J142" t="str">
            <v>DOT-OST-1997-2605</v>
          </cell>
          <cell r="K142">
            <v>45292</v>
          </cell>
          <cell r="L142">
            <v>46752</v>
          </cell>
          <cell r="M142" t="str">
            <v>MG</v>
          </cell>
          <cell r="N142" t="str">
            <v>2023-8-13</v>
          </cell>
          <cell r="O142" t="str">
            <v>BIL</v>
          </cell>
          <cell r="P142" t="str">
            <v>C402/C208/P2012</v>
          </cell>
          <cell r="Q142">
            <v>9</v>
          </cell>
          <cell r="R142">
            <v>2</v>
          </cell>
          <cell r="S142">
            <v>14</v>
          </cell>
          <cell r="T142" t="str">
            <v>T</v>
          </cell>
          <cell r="U142">
            <v>5212</v>
          </cell>
          <cell r="V142">
            <v>313</v>
          </cell>
          <cell r="W142">
            <v>8.3258785942492004</v>
          </cell>
          <cell r="X142">
            <v>1871294</v>
          </cell>
          <cell r="Y142">
            <v>359.035686876439</v>
          </cell>
          <cell r="Z142">
            <v>4389</v>
          </cell>
        </row>
        <row r="143">
          <cell r="D143" t="str">
            <v>Havre</v>
          </cell>
          <cell r="E143">
            <v>3141042</v>
          </cell>
          <cell r="F143" t="str">
            <v>Rate increases every January</v>
          </cell>
          <cell r="G143">
            <v>0.92</v>
          </cell>
          <cell r="H143">
            <v>3414176.0869565215</v>
          </cell>
          <cell r="I143" t="str">
            <v>Cape Air</v>
          </cell>
          <cell r="J143" t="str">
            <v>DOT-OST-1997-2605</v>
          </cell>
          <cell r="K143">
            <v>45292</v>
          </cell>
          <cell r="L143">
            <v>46752</v>
          </cell>
          <cell r="M143" t="str">
            <v>MG</v>
          </cell>
          <cell r="N143" t="str">
            <v>2023-8-13</v>
          </cell>
          <cell r="O143" t="str">
            <v>BIL</v>
          </cell>
          <cell r="P143" t="str">
            <v>C402/C208/P2012</v>
          </cell>
          <cell r="Q143">
            <v>9</v>
          </cell>
          <cell r="R143">
            <v>2</v>
          </cell>
          <cell r="S143">
            <v>14</v>
          </cell>
          <cell r="T143" t="str">
            <v>T</v>
          </cell>
          <cell r="U143">
            <v>4609</v>
          </cell>
          <cell r="V143">
            <v>313</v>
          </cell>
          <cell r="W143">
            <v>7.3626198083067091</v>
          </cell>
          <cell r="X143">
            <v>1965803</v>
          </cell>
          <cell r="Y143">
            <v>426.5139943588631</v>
          </cell>
          <cell r="Z143">
            <v>5245</v>
          </cell>
        </row>
        <row r="144">
          <cell r="D144" t="str">
            <v>Sidney</v>
          </cell>
          <cell r="E144">
            <v>6617558</v>
          </cell>
          <cell r="F144" t="str">
            <v>Rate increases every January</v>
          </cell>
          <cell r="G144">
            <v>0.92</v>
          </cell>
          <cell r="H144">
            <v>7192997.8260869561</v>
          </cell>
          <cell r="I144" t="str">
            <v>Cape Air</v>
          </cell>
          <cell r="J144" t="str">
            <v>DOT-OST-1997-2605</v>
          </cell>
          <cell r="K144">
            <v>45292</v>
          </cell>
          <cell r="L144">
            <v>46752</v>
          </cell>
          <cell r="M144" t="str">
            <v>MG</v>
          </cell>
          <cell r="N144" t="str">
            <v>2023-8-13</v>
          </cell>
          <cell r="O144" t="str">
            <v>BIL</v>
          </cell>
          <cell r="P144" t="str">
            <v>C402/C208/P2012</v>
          </cell>
          <cell r="Q144">
            <v>9</v>
          </cell>
          <cell r="R144">
            <v>5</v>
          </cell>
          <cell r="S144">
            <v>35</v>
          </cell>
          <cell r="T144" t="str">
            <v>T</v>
          </cell>
          <cell r="U144">
            <v>16326</v>
          </cell>
          <cell r="V144">
            <v>313</v>
          </cell>
          <cell r="W144">
            <v>26.079872204472842</v>
          </cell>
          <cell r="X144">
            <v>3445646</v>
          </cell>
          <cell r="Y144">
            <v>211.05267671199314</v>
          </cell>
          <cell r="Z144">
            <v>15735</v>
          </cell>
        </row>
        <row r="145">
          <cell r="D145" t="str">
            <v>Wolf Point</v>
          </cell>
          <cell r="E145">
            <v>3200505</v>
          </cell>
          <cell r="F145" t="str">
            <v>Rate increases every January</v>
          </cell>
          <cell r="G145">
            <v>0.92</v>
          </cell>
          <cell r="H145">
            <v>3478809.7826086953</v>
          </cell>
          <cell r="I145" t="str">
            <v>Cape Air</v>
          </cell>
          <cell r="J145" t="str">
            <v>DOT-OST-1997-2605</v>
          </cell>
          <cell r="K145">
            <v>45292</v>
          </cell>
          <cell r="L145">
            <v>46752</v>
          </cell>
          <cell r="M145" t="str">
            <v>MG</v>
          </cell>
          <cell r="N145" t="str">
            <v>2023-8-13</v>
          </cell>
          <cell r="O145" t="str">
            <v>BIL</v>
          </cell>
          <cell r="P145" t="str">
            <v>C402/C208/P2012</v>
          </cell>
          <cell r="Q145">
            <v>9</v>
          </cell>
          <cell r="R145">
            <v>2</v>
          </cell>
          <cell r="S145">
            <v>14</v>
          </cell>
          <cell r="T145" t="str">
            <v>T</v>
          </cell>
          <cell r="U145">
            <v>7090</v>
          </cell>
          <cell r="V145">
            <v>313</v>
          </cell>
          <cell r="W145">
            <v>11.3258785942492</v>
          </cell>
          <cell r="X145">
            <v>2171235</v>
          </cell>
          <cell r="Y145">
            <v>306.23906911142456</v>
          </cell>
          <cell r="Z145">
            <v>7313</v>
          </cell>
        </row>
        <row r="146">
          <cell r="D146" t="str">
            <v>Devils Lake</v>
          </cell>
          <cell r="E146">
            <v>8291485</v>
          </cell>
          <cell r="F146" t="str">
            <v>Rate increases every July</v>
          </cell>
          <cell r="G146">
            <v>0.97</v>
          </cell>
          <cell r="H146">
            <v>8547922.6804123707</v>
          </cell>
          <cell r="I146" t="str">
            <v>SkyWest</v>
          </cell>
          <cell r="J146" t="str">
            <v>DOT-OST-1997-2785</v>
          </cell>
          <cell r="K146">
            <v>45474</v>
          </cell>
          <cell r="L146">
            <v>46568</v>
          </cell>
          <cell r="M146" t="str">
            <v>SF</v>
          </cell>
          <cell r="N146" t="str">
            <v>2024-6-19</v>
          </cell>
          <cell r="O146" t="str">
            <v>DEN</v>
          </cell>
          <cell r="P146" t="str">
            <v>CRJ-200</v>
          </cell>
          <cell r="Q146">
            <v>50</v>
          </cell>
          <cell r="R146">
            <v>2</v>
          </cell>
          <cell r="S146">
            <v>12</v>
          </cell>
          <cell r="T146" t="str">
            <v>T</v>
          </cell>
          <cell r="U146">
            <v>14217</v>
          </cell>
          <cell r="V146">
            <v>313</v>
          </cell>
          <cell r="W146">
            <v>22.710862619808307</v>
          </cell>
          <cell r="X146">
            <v>3320989</v>
          </cell>
          <cell r="Y146">
            <v>233.59281142294435</v>
          </cell>
          <cell r="Z146">
            <v>14363</v>
          </cell>
        </row>
        <row r="147">
          <cell r="D147" t="str">
            <v>Jamestown (ND)</v>
          </cell>
          <cell r="E147">
            <v>7964830</v>
          </cell>
          <cell r="F147" t="str">
            <v>Rate increases every July</v>
          </cell>
          <cell r="G147">
            <v>0.97</v>
          </cell>
          <cell r="H147">
            <v>8211164.9484536089</v>
          </cell>
          <cell r="I147" t="str">
            <v>SkyWest</v>
          </cell>
          <cell r="J147" t="str">
            <v>DOT-OST-1997-2785</v>
          </cell>
          <cell r="K147">
            <v>45474</v>
          </cell>
          <cell r="L147">
            <v>46568</v>
          </cell>
          <cell r="M147" t="str">
            <v>SF</v>
          </cell>
          <cell r="N147" t="str">
            <v>2024-6-19</v>
          </cell>
          <cell r="O147" t="str">
            <v>DEN</v>
          </cell>
          <cell r="P147" t="str">
            <v>CRJ-200</v>
          </cell>
          <cell r="Q147">
            <v>50</v>
          </cell>
          <cell r="R147">
            <v>2</v>
          </cell>
          <cell r="S147">
            <v>12</v>
          </cell>
          <cell r="T147" t="str">
            <v>T</v>
          </cell>
          <cell r="U147">
            <v>20224</v>
          </cell>
          <cell r="V147">
            <v>313</v>
          </cell>
          <cell r="W147">
            <v>32.306709265175719</v>
          </cell>
          <cell r="X147">
            <v>3028225</v>
          </cell>
          <cell r="Y147">
            <v>149.7342266613924</v>
          </cell>
          <cell r="Z147">
            <v>25466</v>
          </cell>
        </row>
        <row r="148">
          <cell r="D148" t="str">
            <v>Dickinson</v>
          </cell>
          <cell r="E148">
            <v>5833626</v>
          </cell>
          <cell r="F148" t="str">
            <v>Rate increases every Oct.</v>
          </cell>
          <cell r="G148">
            <v>0.98</v>
          </cell>
          <cell r="H148">
            <v>5952679.5918367347</v>
          </cell>
          <cell r="I148" t="str">
            <v>SkyWest</v>
          </cell>
          <cell r="J148" t="str">
            <v>DOT-OST-1995-697</v>
          </cell>
          <cell r="K148">
            <v>45566</v>
          </cell>
          <cell r="L148">
            <v>46660</v>
          </cell>
          <cell r="M148" t="str">
            <v>MG</v>
          </cell>
          <cell r="N148" t="str">
            <v>2024-8-13</v>
          </cell>
          <cell r="O148" t="str">
            <v>DEN</v>
          </cell>
          <cell r="P148" t="str">
            <v>CRJ-200</v>
          </cell>
          <cell r="Q148">
            <v>50</v>
          </cell>
          <cell r="R148">
            <v>2</v>
          </cell>
          <cell r="S148">
            <v>12</v>
          </cell>
          <cell r="T148" t="str">
            <v>T</v>
          </cell>
          <cell r="U148">
            <v>6409</v>
          </cell>
          <cell r="V148">
            <v>3</v>
          </cell>
          <cell r="W148" t="str">
            <v>n/a</v>
          </cell>
          <cell r="X148" t="str">
            <v>n/a</v>
          </cell>
          <cell r="Y148" t="str">
            <v>n/a</v>
          </cell>
          <cell r="Z148">
            <v>36395</v>
          </cell>
        </row>
        <row r="149">
          <cell r="D149" t="str">
            <v>North Platte</v>
          </cell>
          <cell r="E149">
            <v>5861276</v>
          </cell>
          <cell r="F149" t="str">
            <v>Rate increases every January</v>
          </cell>
          <cell r="G149">
            <v>0.97</v>
          </cell>
          <cell r="H149">
            <v>6042552.5773195876</v>
          </cell>
          <cell r="I149" t="str">
            <v>SkyWest</v>
          </cell>
          <cell r="J149" t="str">
            <v>DOT-OST-1999-5173</v>
          </cell>
          <cell r="K149">
            <v>45292</v>
          </cell>
          <cell r="L149">
            <v>46387</v>
          </cell>
          <cell r="M149" t="str">
            <v>MM</v>
          </cell>
          <cell r="N149" t="str">
            <v>2023-12-18</v>
          </cell>
          <cell r="O149" t="str">
            <v>DEN</v>
          </cell>
          <cell r="P149" t="str">
            <v>CRJ-200</v>
          </cell>
          <cell r="Q149">
            <v>50</v>
          </cell>
          <cell r="R149">
            <v>2</v>
          </cell>
          <cell r="S149">
            <v>12</v>
          </cell>
          <cell r="T149" t="str">
            <v>T</v>
          </cell>
          <cell r="U149">
            <v>6893</v>
          </cell>
          <cell r="V149">
            <v>313</v>
          </cell>
          <cell r="W149">
            <v>11.011182108626198</v>
          </cell>
          <cell r="X149">
            <v>1632000</v>
          </cell>
          <cell r="Y149">
            <v>236.76193239518352</v>
          </cell>
          <cell r="Z149">
            <v>7994</v>
          </cell>
        </row>
        <row r="150">
          <cell r="D150" t="str">
            <v>Scottsbluff</v>
          </cell>
          <cell r="E150">
            <v>5417929</v>
          </cell>
          <cell r="F150" t="str">
            <v>Rate increases every January</v>
          </cell>
          <cell r="G150">
            <v>0.97</v>
          </cell>
          <cell r="H150">
            <v>5585493.8144329898</v>
          </cell>
          <cell r="I150" t="str">
            <v>SkyWest</v>
          </cell>
          <cell r="J150" t="str">
            <v>DOT-OST-2003-14535</v>
          </cell>
          <cell r="K150">
            <v>45292</v>
          </cell>
          <cell r="L150">
            <v>46387</v>
          </cell>
          <cell r="M150" t="str">
            <v>MM</v>
          </cell>
          <cell r="N150" t="str">
            <v>2023-12-18</v>
          </cell>
          <cell r="O150" t="str">
            <v>DEN</v>
          </cell>
          <cell r="P150" t="str">
            <v>CRJ-200</v>
          </cell>
          <cell r="Q150">
            <v>50</v>
          </cell>
          <cell r="R150">
            <v>2</v>
          </cell>
          <cell r="S150">
            <v>12</v>
          </cell>
          <cell r="T150" t="str">
            <v>T</v>
          </cell>
          <cell r="U150">
            <v>5875</v>
          </cell>
          <cell r="V150">
            <v>313</v>
          </cell>
          <cell r="W150">
            <v>9.3849840255591062</v>
          </cell>
          <cell r="X150">
            <v>1564931</v>
          </cell>
          <cell r="Y150">
            <v>266.37123404255317</v>
          </cell>
          <cell r="Z150">
            <v>7920</v>
          </cell>
        </row>
        <row r="151">
          <cell r="D151" t="str">
            <v>Grand Island</v>
          </cell>
          <cell r="E151">
            <v>4997598</v>
          </cell>
          <cell r="F151" t="str">
            <v>Rate increaese July 1</v>
          </cell>
          <cell r="G151">
            <v>0.99</v>
          </cell>
          <cell r="H151">
            <v>5048078.7878787881</v>
          </cell>
          <cell r="I151" t="str">
            <v>SkyWest</v>
          </cell>
          <cell r="J151" t="str">
            <v>DOT-OST-2002-13983</v>
          </cell>
          <cell r="K151">
            <v>45839</v>
          </cell>
          <cell r="L151">
            <v>46568</v>
          </cell>
          <cell r="M151" t="str">
            <v>MR</v>
          </cell>
          <cell r="N151" t="str">
            <v>2025-3-14</v>
          </cell>
          <cell r="O151" t="str">
            <v>DFW</v>
          </cell>
          <cell r="P151" t="str">
            <v>CRJ-700/900</v>
          </cell>
          <cell r="Q151" t="str">
            <v>65/76</v>
          </cell>
          <cell r="R151">
            <v>2</v>
          </cell>
          <cell r="S151">
            <v>12</v>
          </cell>
          <cell r="T151" t="str">
            <v>T</v>
          </cell>
          <cell r="U151">
            <v>52633</v>
          </cell>
          <cell r="V151">
            <v>313</v>
          </cell>
          <cell r="W151">
            <v>84.07827476038338</v>
          </cell>
          <cell r="X151">
            <v>1277388</v>
          </cell>
          <cell r="Y151">
            <v>24.269716717648624</v>
          </cell>
          <cell r="Z151">
            <v>41022</v>
          </cell>
        </row>
        <row r="152">
          <cell r="D152" t="str">
            <v>Kearney</v>
          </cell>
          <cell r="E152">
            <v>6306828</v>
          </cell>
          <cell r="F152" t="str">
            <v>Rate increases each Nov</v>
          </cell>
          <cell r="G152">
            <v>0.97</v>
          </cell>
          <cell r="H152">
            <v>6501884.5360824745</v>
          </cell>
          <cell r="I152" t="str">
            <v>SkyWest</v>
          </cell>
          <cell r="J152" t="str">
            <v>DOT-OST-1996-1715</v>
          </cell>
          <cell r="K152">
            <v>45597</v>
          </cell>
          <cell r="L152">
            <v>46691</v>
          </cell>
          <cell r="M152" t="str">
            <v>MM</v>
          </cell>
          <cell r="N152" t="str">
            <v>2024-8-7</v>
          </cell>
          <cell r="O152" t="str">
            <v>DEN</v>
          </cell>
          <cell r="P152" t="str">
            <v>CRJ-200</v>
          </cell>
          <cell r="Q152">
            <v>50</v>
          </cell>
          <cell r="R152">
            <v>2</v>
          </cell>
          <cell r="S152">
            <v>12</v>
          </cell>
          <cell r="T152" t="str">
            <v>T</v>
          </cell>
          <cell r="U152">
            <v>7735</v>
          </cell>
          <cell r="V152">
            <v>313</v>
          </cell>
          <cell r="W152">
            <v>12.356230031948881</v>
          </cell>
          <cell r="X152">
            <v>1643804</v>
          </cell>
          <cell r="Y152">
            <v>212.51506140917905</v>
          </cell>
          <cell r="Z152">
            <v>12094</v>
          </cell>
        </row>
        <row r="153">
          <cell r="D153" t="str">
            <v>McCook</v>
          </cell>
          <cell r="E153">
            <v>3816780</v>
          </cell>
          <cell r="F153" t="str">
            <v>Rate increases every June</v>
          </cell>
          <cell r="G153">
            <v>0.97</v>
          </cell>
          <cell r="H153">
            <v>3934824.7422680412</v>
          </cell>
          <cell r="I153" t="str">
            <v>Key Lime Air</v>
          </cell>
          <cell r="J153" t="str">
            <v>DOT-OST-1997-3005</v>
          </cell>
          <cell r="K153">
            <v>45444</v>
          </cell>
          <cell r="L153">
            <v>46904</v>
          </cell>
          <cell r="M153" t="str">
            <v>SF</v>
          </cell>
          <cell r="N153" t="str">
            <v>2024-6-6</v>
          </cell>
          <cell r="O153" t="str">
            <v>DEN</v>
          </cell>
          <cell r="P153" t="str">
            <v>Metro 23</v>
          </cell>
          <cell r="Q153">
            <v>9</v>
          </cell>
          <cell r="R153">
            <v>2</v>
          </cell>
          <cell r="S153">
            <v>12</v>
          </cell>
          <cell r="T153" t="str">
            <v>S</v>
          </cell>
          <cell r="U153">
            <v>2076</v>
          </cell>
          <cell r="V153">
            <v>313</v>
          </cell>
          <cell r="W153">
            <v>3.3162939297124598</v>
          </cell>
          <cell r="X153">
            <v>1616134</v>
          </cell>
          <cell r="Y153">
            <v>778.4845857418112</v>
          </cell>
          <cell r="Z153">
            <v>4975</v>
          </cell>
        </row>
        <row r="154">
          <cell r="D154" t="str">
            <v>Alliance</v>
          </cell>
          <cell r="E154">
            <v>4179971</v>
          </cell>
          <cell r="F154" t="str">
            <v>Rate increases each September</v>
          </cell>
          <cell r="G154">
            <v>0.98</v>
          </cell>
          <cell r="H154">
            <v>4265276.5306122452</v>
          </cell>
          <cell r="I154" t="str">
            <v>Key Lime Air</v>
          </cell>
          <cell r="J154" t="str">
            <v>DOT-OST-2000-8322</v>
          </cell>
          <cell r="K154">
            <v>45901</v>
          </cell>
          <cell r="L154">
            <v>47361</v>
          </cell>
          <cell r="M154" t="str">
            <v>MR</v>
          </cell>
          <cell r="N154" t="str">
            <v>2025-8-16</v>
          </cell>
          <cell r="O154" t="str">
            <v>DEN</v>
          </cell>
          <cell r="P154" t="str">
            <v>Metro 23</v>
          </cell>
          <cell r="Q154">
            <v>9</v>
          </cell>
          <cell r="R154">
            <v>2</v>
          </cell>
          <cell r="S154" t="str">
            <v>12/14</v>
          </cell>
          <cell r="T154" t="str">
            <v>T</v>
          </cell>
          <cell r="U154">
            <v>4010</v>
          </cell>
          <cell r="V154">
            <v>313</v>
          </cell>
          <cell r="W154">
            <v>6.4057507987220443</v>
          </cell>
          <cell r="X154">
            <v>2117500</v>
          </cell>
          <cell r="Y154">
            <v>528.05486284289282</v>
          </cell>
          <cell r="Z154">
            <v>4016</v>
          </cell>
        </row>
        <row r="155">
          <cell r="D155" t="str">
            <v>Chadron</v>
          </cell>
          <cell r="E155">
            <v>4185771</v>
          </cell>
          <cell r="F155" t="str">
            <v>Rate increases each September</v>
          </cell>
          <cell r="G155">
            <v>0.98</v>
          </cell>
          <cell r="H155">
            <v>4271194.8979591839</v>
          </cell>
          <cell r="I155" t="str">
            <v>Key Lime Air</v>
          </cell>
          <cell r="J155" t="str">
            <v>DOT-OST-2000-8322</v>
          </cell>
          <cell r="K155">
            <v>45901</v>
          </cell>
          <cell r="L155">
            <v>47361</v>
          </cell>
          <cell r="M155" t="str">
            <v>MR</v>
          </cell>
          <cell r="N155" t="str">
            <v>2025-7-7</v>
          </cell>
          <cell r="O155" t="str">
            <v>DEN</v>
          </cell>
          <cell r="P155" t="str">
            <v>Metro 23</v>
          </cell>
          <cell r="Q155">
            <v>9</v>
          </cell>
          <cell r="R155">
            <v>2</v>
          </cell>
          <cell r="S155">
            <v>12</v>
          </cell>
          <cell r="T155" t="str">
            <v>T</v>
          </cell>
          <cell r="U155">
            <v>8213</v>
          </cell>
          <cell r="V155">
            <v>313</v>
          </cell>
          <cell r="W155">
            <v>13.119808306709265</v>
          </cell>
          <cell r="X155">
            <v>2169234</v>
          </cell>
          <cell r="Y155">
            <v>264.12200170461466</v>
          </cell>
          <cell r="Z155">
            <v>10475</v>
          </cell>
        </row>
        <row r="156">
          <cell r="D156" t="str">
            <v>Lebanon</v>
          </cell>
          <cell r="E156">
            <v>6584164</v>
          </cell>
          <cell r="F156" t="str">
            <v>Rate increases every December</v>
          </cell>
          <cell r="G156">
            <v>0.97</v>
          </cell>
          <cell r="H156">
            <v>6787797.9381443299</v>
          </cell>
          <cell r="I156" t="str">
            <v>Cape Air</v>
          </cell>
          <cell r="J156" t="str">
            <v>DOT-OST-2003-14822</v>
          </cell>
          <cell r="K156">
            <v>44896</v>
          </cell>
          <cell r="L156">
            <v>46356</v>
          </cell>
          <cell r="M156" t="str">
            <v>MM</v>
          </cell>
          <cell r="N156" t="str">
            <v>2022-11-31</v>
          </cell>
          <cell r="O156" t="str">
            <v>BOS/HPN</v>
          </cell>
          <cell r="P156" t="str">
            <v>Tecnam P2012</v>
          </cell>
          <cell r="Q156">
            <v>9</v>
          </cell>
          <cell r="R156">
            <v>6</v>
          </cell>
          <cell r="S156">
            <v>42</v>
          </cell>
          <cell r="T156" t="str">
            <v>T</v>
          </cell>
          <cell r="U156">
            <v>19830</v>
          </cell>
          <cell r="V156">
            <v>313</v>
          </cell>
          <cell r="W156">
            <v>31.677316293929714</v>
          </cell>
          <cell r="X156">
            <v>3104143</v>
          </cell>
          <cell r="Y156">
            <v>156.53772062531519</v>
          </cell>
          <cell r="Z156">
            <v>19665</v>
          </cell>
        </row>
        <row r="157">
          <cell r="D157" t="str">
            <v>Silver City</v>
          </cell>
          <cell r="E157">
            <v>7485752</v>
          </cell>
          <cell r="F157" t="str">
            <v>Rate increases each February</v>
          </cell>
          <cell r="G157">
            <v>0.98</v>
          </cell>
          <cell r="H157">
            <v>7638522.448979592</v>
          </cell>
          <cell r="I157" t="str">
            <v>Advanced Air</v>
          </cell>
          <cell r="J157" t="str">
            <v>DOT-OST-1996-1903</v>
          </cell>
          <cell r="K157">
            <v>45689</v>
          </cell>
          <cell r="L157">
            <v>47149</v>
          </cell>
          <cell r="M157" t="str">
            <v>SF</v>
          </cell>
          <cell r="N157" t="str">
            <v>2025-3-1</v>
          </cell>
          <cell r="O157" t="str">
            <v>ABQ/PHX</v>
          </cell>
          <cell r="P157" t="str">
            <v>King Air</v>
          </cell>
          <cell r="Q157">
            <v>9</v>
          </cell>
          <cell r="R157">
            <v>4</v>
          </cell>
          <cell r="S157">
            <v>24</v>
          </cell>
          <cell r="T157" t="str">
            <v>T</v>
          </cell>
          <cell r="U157">
            <v>10099</v>
          </cell>
          <cell r="V157">
            <v>313</v>
          </cell>
          <cell r="W157">
            <v>16.13258785942492</v>
          </cell>
          <cell r="X157">
            <v>3412480</v>
          </cell>
          <cell r="Y157">
            <v>337.90276264976728</v>
          </cell>
          <cell r="Z157">
            <v>10971</v>
          </cell>
        </row>
        <row r="158">
          <cell r="D158" t="str">
            <v>Carlsbad</v>
          </cell>
          <cell r="E158">
            <v>5814921</v>
          </cell>
          <cell r="F158" t="str">
            <v>Rate increases each March</v>
          </cell>
          <cell r="G158">
            <v>0.97</v>
          </cell>
          <cell r="H158">
            <v>5994763.9175257729</v>
          </cell>
          <cell r="I158" t="str">
            <v>Contour</v>
          </cell>
          <cell r="J158" t="str">
            <v>DOT-OST-2002-12802</v>
          </cell>
          <cell r="K158">
            <v>46082</v>
          </cell>
          <cell r="L158">
            <v>47542</v>
          </cell>
          <cell r="M158" t="str">
            <v>MR</v>
          </cell>
          <cell r="N158" t="str">
            <v>2025-11-14</v>
          </cell>
          <cell r="O158" t="str">
            <v>ABQ/DFW</v>
          </cell>
          <cell r="P158" t="str">
            <v>ERJ145</v>
          </cell>
          <cell r="Q158">
            <v>30</v>
          </cell>
          <cell r="R158">
            <v>2</v>
          </cell>
          <cell r="S158">
            <v>12</v>
          </cell>
          <cell r="T158" t="str">
            <v>T</v>
          </cell>
          <cell r="U158">
            <v>5752</v>
          </cell>
          <cell r="V158">
            <v>313</v>
          </cell>
          <cell r="W158">
            <v>9.1884984025559113</v>
          </cell>
          <cell r="X158">
            <v>2469663</v>
          </cell>
          <cell r="Y158">
            <v>429.35726703755216</v>
          </cell>
          <cell r="Z158">
            <v>6951</v>
          </cell>
        </row>
        <row r="159">
          <cell r="D159" t="str">
            <v>Clovis</v>
          </cell>
          <cell r="E159">
            <v>4960369</v>
          </cell>
          <cell r="F159" t="str">
            <v>Rate increases every May 1</v>
          </cell>
          <cell r="G159">
            <v>0.98</v>
          </cell>
          <cell r="H159">
            <v>5061601.0204081638</v>
          </cell>
          <cell r="I159" t="str">
            <v>Key Lime Air</v>
          </cell>
          <cell r="J159" t="str">
            <v>DOT-OST-1996-1902</v>
          </cell>
          <cell r="K159">
            <v>46143</v>
          </cell>
          <cell r="L159">
            <v>47603</v>
          </cell>
          <cell r="M159" t="str">
            <v>SF</v>
          </cell>
          <cell r="N159" t="str">
            <v>2026-5-6</v>
          </cell>
          <cell r="O159" t="str">
            <v>DFW/DEN</v>
          </cell>
          <cell r="P159" t="str">
            <v>D328 jet/ERJ-145</v>
          </cell>
          <cell r="Q159" t="str">
            <v>30-50</v>
          </cell>
          <cell r="R159">
            <v>2</v>
          </cell>
          <cell r="S159">
            <v>12</v>
          </cell>
          <cell r="T159" t="str">
            <v>T</v>
          </cell>
          <cell r="U159">
            <v>9098</v>
          </cell>
          <cell r="V159">
            <v>313</v>
          </cell>
          <cell r="W159">
            <v>14.533546325878595</v>
          </cell>
          <cell r="X159">
            <v>3240470</v>
          </cell>
          <cell r="Y159">
            <v>356.17388437019127</v>
          </cell>
          <cell r="Z159">
            <v>10084</v>
          </cell>
        </row>
        <row r="160">
          <cell r="D160" t="str">
            <v>Ogdensburg</v>
          </cell>
          <cell r="E160">
            <v>8860318</v>
          </cell>
          <cell r="F160" t="str">
            <v>Rate increases Oct. 1, 2025; ASP 2025-6-13</v>
          </cell>
          <cell r="G160">
            <v>0.99</v>
          </cell>
          <cell r="H160">
            <v>8949816.1616161615</v>
          </cell>
          <cell r="I160" t="str">
            <v>Breeze</v>
          </cell>
          <cell r="J160" t="str">
            <v>DOT-OST-1997-2842</v>
          </cell>
          <cell r="K160">
            <v>45566</v>
          </cell>
          <cell r="L160">
            <v>46295</v>
          </cell>
          <cell r="M160" t="str">
            <v>MM</v>
          </cell>
          <cell r="N160" t="str">
            <v>2024-9-12</v>
          </cell>
          <cell r="O160" t="str">
            <v>IAD/RDU</v>
          </cell>
          <cell r="P160" t="str">
            <v>Airbus A220</v>
          </cell>
          <cell r="Q160">
            <v>137</v>
          </cell>
          <cell r="R160">
            <v>1</v>
          </cell>
          <cell r="S160">
            <v>7</v>
          </cell>
          <cell r="T160" t="str">
            <v>T</v>
          </cell>
          <cell r="U160">
            <v>8233</v>
          </cell>
          <cell r="V160">
            <v>313</v>
          </cell>
          <cell r="W160">
            <v>13.151757188498403</v>
          </cell>
          <cell r="X160">
            <v>2266928</v>
          </cell>
          <cell r="Y160">
            <v>275.34653224826917</v>
          </cell>
          <cell r="Z160">
            <v>11179</v>
          </cell>
        </row>
        <row r="161">
          <cell r="D161" t="str">
            <v>Plattsburgh</v>
          </cell>
          <cell r="E161">
            <v>7188165</v>
          </cell>
          <cell r="F161" t="str">
            <v>Annual subsidy increases each Oct.</v>
          </cell>
          <cell r="G161">
            <v>1</v>
          </cell>
          <cell r="H161">
            <v>7188165</v>
          </cell>
          <cell r="I161" t="str">
            <v>AEAS/Contour**</v>
          </cell>
          <cell r="J161" t="str">
            <v>DOT-OST-2003-14783</v>
          </cell>
          <cell r="K161">
            <v>45566</v>
          </cell>
          <cell r="L161">
            <v>46660</v>
          </cell>
          <cell r="M161" t="str">
            <v>MM</v>
          </cell>
          <cell r="N161" t="str">
            <v>2024-8-21</v>
          </cell>
          <cell r="O161" t="str">
            <v>PHL</v>
          </cell>
          <cell r="P161" t="str">
            <v>ERJ-135</v>
          </cell>
          <cell r="Q161">
            <v>30</v>
          </cell>
          <cell r="R161">
            <v>2</v>
          </cell>
          <cell r="S161" t="str">
            <v>12 AEAS</v>
          </cell>
          <cell r="T161" t="str">
            <v>T</v>
          </cell>
          <cell r="U161">
            <v>13504</v>
          </cell>
          <cell r="V161">
            <v>313</v>
          </cell>
          <cell r="W161">
            <v>21.571884984025559</v>
          </cell>
          <cell r="X161">
            <v>2857971</v>
          </cell>
          <cell r="Y161">
            <v>211.63884774881515</v>
          </cell>
          <cell r="Z161">
            <v>15376</v>
          </cell>
        </row>
        <row r="162">
          <cell r="D162" t="str">
            <v>Watertown (NY)</v>
          </cell>
          <cell r="E162">
            <v>4370897</v>
          </cell>
          <cell r="F162" t="str">
            <v>Rate increases each February</v>
          </cell>
          <cell r="G162">
            <v>0.99</v>
          </cell>
          <cell r="H162">
            <v>4415047.4747474752</v>
          </cell>
          <cell r="I162" t="str">
            <v xml:space="preserve">American  </v>
          </cell>
          <cell r="J162" t="str">
            <v>DOT-OST-2013-0188</v>
          </cell>
          <cell r="K162">
            <v>46054</v>
          </cell>
          <cell r="L162">
            <v>46783</v>
          </cell>
          <cell r="M162" t="str">
            <v>MM</v>
          </cell>
          <cell r="N162" t="str">
            <v>2025-9-22</v>
          </cell>
          <cell r="O162" t="str">
            <v>PHL</v>
          </cell>
          <cell r="P162" t="str">
            <v>ERJ-145</v>
          </cell>
          <cell r="Q162">
            <v>50</v>
          </cell>
          <cell r="R162">
            <v>2</v>
          </cell>
          <cell r="S162">
            <v>12</v>
          </cell>
          <cell r="T162" t="str">
            <v>T</v>
          </cell>
          <cell r="U162">
            <v>33294</v>
          </cell>
          <cell r="V162">
            <v>313</v>
          </cell>
          <cell r="W162">
            <v>53.185303514376997</v>
          </cell>
          <cell r="X162">
            <v>2314505</v>
          </cell>
          <cell r="Y162">
            <v>69.517180272721816</v>
          </cell>
          <cell r="Z162">
            <v>27257</v>
          </cell>
        </row>
        <row r="163">
          <cell r="D163" t="str">
            <v>Saranac Lake</v>
          </cell>
          <cell r="E163">
            <v>4496758</v>
          </cell>
          <cell r="F163" t="str">
            <v>Rate increases every Mar. 1</v>
          </cell>
          <cell r="G163">
            <v>0.97</v>
          </cell>
          <cell r="H163">
            <v>4635832.989690722</v>
          </cell>
          <cell r="I163" t="str">
            <v>Cape Air</v>
          </cell>
          <cell r="J163" t="str">
            <v xml:space="preserve">DOT-OST-2000-8025 </v>
          </cell>
          <cell r="K163">
            <v>46082</v>
          </cell>
          <cell r="L163">
            <v>46812</v>
          </cell>
          <cell r="M163" t="str">
            <v>MM</v>
          </cell>
          <cell r="N163" t="str">
            <v>2026-2-11</v>
          </cell>
          <cell r="O163" t="str">
            <v>BOS/JFK</v>
          </cell>
          <cell r="P163" t="str">
            <v>Tecnam P2012/Cessna 402</v>
          </cell>
          <cell r="Q163">
            <v>9</v>
          </cell>
          <cell r="R163">
            <v>3</v>
          </cell>
          <cell r="S163">
            <v>21</v>
          </cell>
          <cell r="T163" t="str">
            <v>T</v>
          </cell>
          <cell r="U163">
            <v>9547</v>
          </cell>
          <cell r="V163">
            <v>313</v>
          </cell>
          <cell r="W163">
            <v>15.250798722044728</v>
          </cell>
          <cell r="X163">
            <v>1835962</v>
          </cell>
          <cell r="Y163">
            <v>192.30774065151357</v>
          </cell>
          <cell r="Z163">
            <v>9691</v>
          </cell>
        </row>
        <row r="164">
          <cell r="D164" t="str">
            <v>Massena</v>
          </cell>
          <cell r="E164">
            <v>6044477</v>
          </cell>
          <cell r="F164" t="str">
            <v>Rate increases each Apr. 1</v>
          </cell>
          <cell r="G164">
            <v>1</v>
          </cell>
          <cell r="H164">
            <v>6044477</v>
          </cell>
          <cell r="I164" t="str">
            <v>Boutique Air</v>
          </cell>
          <cell r="J164" t="str">
            <v>DOT-OST-2012-0163</v>
          </cell>
          <cell r="K164">
            <v>45748</v>
          </cell>
          <cell r="L164">
            <v>46843</v>
          </cell>
          <cell r="M164" t="str">
            <v>MM</v>
          </cell>
          <cell r="N164" t="str">
            <v>2025-3-23</v>
          </cell>
          <cell r="O164" t="str">
            <v>BOS</v>
          </cell>
          <cell r="P164" t="str">
            <v>PC-12</v>
          </cell>
          <cell r="Q164">
            <v>9</v>
          </cell>
          <cell r="R164">
            <v>3</v>
          </cell>
          <cell r="S164">
            <v>21</v>
          </cell>
          <cell r="T164" t="str">
            <v>S</v>
          </cell>
          <cell r="U164">
            <v>10554</v>
          </cell>
          <cell r="V164">
            <v>313</v>
          </cell>
          <cell r="W164">
            <v>16.859424920127797</v>
          </cell>
          <cell r="X164">
            <v>2698608</v>
          </cell>
          <cell r="Y164">
            <v>255.69528140989198</v>
          </cell>
          <cell r="Z164">
            <v>9572</v>
          </cell>
        </row>
        <row r="165">
          <cell r="D165" t="str">
            <v>Pendleton</v>
          </cell>
          <cell r="E165">
            <v>4488877</v>
          </cell>
          <cell r="F165" t="str">
            <v>Rate increases Jun 1, 2025</v>
          </cell>
          <cell r="G165">
            <v>0.98</v>
          </cell>
          <cell r="H165">
            <v>4580486.7346938774</v>
          </cell>
          <cell r="I165" t="str">
            <v>Boutique Air</v>
          </cell>
          <cell r="J165" t="str">
            <v>DOT-OST-2004-19934</v>
          </cell>
          <cell r="K165">
            <v>45444</v>
          </cell>
          <cell r="L165">
            <v>46173</v>
          </cell>
          <cell r="M165" t="str">
            <v>MR</v>
          </cell>
          <cell r="N165" t="str">
            <v>2024-5-2</v>
          </cell>
          <cell r="O165" t="str">
            <v>PDX</v>
          </cell>
          <cell r="P165" t="str">
            <v>PC-12</v>
          </cell>
          <cell r="Q165">
            <v>8</v>
          </cell>
          <cell r="R165">
            <v>3</v>
          </cell>
          <cell r="S165">
            <v>21</v>
          </cell>
          <cell r="T165" t="str">
            <v>S</v>
          </cell>
          <cell r="U165">
            <v>6985</v>
          </cell>
          <cell r="V165">
            <v>304</v>
          </cell>
          <cell r="W165">
            <v>11.488486842105264</v>
          </cell>
          <cell r="X165">
            <v>1659090</v>
          </cell>
          <cell r="Y165">
            <v>237.52183249821044</v>
          </cell>
          <cell r="Z165">
            <v>8380</v>
          </cell>
        </row>
        <row r="166">
          <cell r="D166" t="str">
            <v>Bradford</v>
          </cell>
          <cell r="E166">
            <v>3110192</v>
          </cell>
          <cell r="F166" t="str">
            <v>Rate increases every November</v>
          </cell>
          <cell r="G166">
            <v>0.98499999999999999</v>
          </cell>
          <cell r="H166">
            <v>3157555.3299492388</v>
          </cell>
          <cell r="I166" t="str">
            <v>Southern</v>
          </cell>
          <cell r="J166" t="str">
            <v>DOT-OST-2003-14528</v>
          </cell>
          <cell r="K166">
            <v>44866</v>
          </cell>
          <cell r="L166">
            <v>46326</v>
          </cell>
          <cell r="M166" t="str">
            <v>MG</v>
          </cell>
          <cell r="N166" t="str">
            <v>2022-9-18</v>
          </cell>
          <cell r="O166" t="str">
            <v>IAD/PIT</v>
          </cell>
          <cell r="P166" t="str">
            <v>Caravan</v>
          </cell>
          <cell r="Q166">
            <v>9</v>
          </cell>
          <cell r="R166">
            <v>4</v>
          </cell>
          <cell r="S166">
            <v>24</v>
          </cell>
          <cell r="T166" t="str">
            <v>S</v>
          </cell>
          <cell r="U166">
            <v>8620</v>
          </cell>
          <cell r="V166">
            <v>313</v>
          </cell>
          <cell r="W166">
            <v>13.769968051118211</v>
          </cell>
          <cell r="X166">
            <v>2082430</v>
          </cell>
          <cell r="Y166">
            <v>241.58120649651971</v>
          </cell>
          <cell r="Z166">
            <v>7336</v>
          </cell>
        </row>
        <row r="167">
          <cell r="D167" t="str">
            <v>DuBois</v>
          </cell>
          <cell r="E167">
            <v>5273736</v>
          </cell>
          <cell r="F167" t="str">
            <v>Rate increases every Nov. 1</v>
          </cell>
          <cell r="G167">
            <v>0.98499999999999999</v>
          </cell>
          <cell r="H167">
            <v>5354046.7005076138</v>
          </cell>
          <cell r="I167" t="str">
            <v>Southern</v>
          </cell>
          <cell r="J167" t="str">
            <v>DOT-OST-2004-17617</v>
          </cell>
          <cell r="K167">
            <v>45597</v>
          </cell>
          <cell r="L167">
            <v>46326</v>
          </cell>
          <cell r="M167" t="str">
            <v>SF</v>
          </cell>
          <cell r="N167" t="str">
            <v>2024-12-5</v>
          </cell>
          <cell r="O167" t="str">
            <v>IAD/PIT</v>
          </cell>
          <cell r="P167" t="str">
            <v>Caravan</v>
          </cell>
          <cell r="Q167">
            <v>9</v>
          </cell>
          <cell r="R167">
            <v>6</v>
          </cell>
          <cell r="S167">
            <v>38</v>
          </cell>
          <cell r="T167" t="str">
            <v>S</v>
          </cell>
          <cell r="U167">
            <v>5463</v>
          </cell>
          <cell r="V167">
            <v>313</v>
          </cell>
          <cell r="W167">
            <v>8.7268370607028753</v>
          </cell>
          <cell r="X167">
            <v>2252184</v>
          </cell>
          <cell r="Y167">
            <v>412.26139483800108</v>
          </cell>
          <cell r="Z167">
            <v>6877</v>
          </cell>
        </row>
        <row r="168">
          <cell r="D168" t="str">
            <v>Altoona</v>
          </cell>
          <cell r="E168">
            <v>6817640</v>
          </cell>
          <cell r="F168" t="str">
            <v>Annual subsidy increases each Oct.</v>
          </cell>
          <cell r="G168">
            <v>1</v>
          </cell>
          <cell r="H168">
            <v>6817640</v>
          </cell>
          <cell r="I168" t="str">
            <v>AEAS/Contour**</v>
          </cell>
          <cell r="J168" t="str">
            <v>DOT-OST-2002-11446</v>
          </cell>
          <cell r="K168">
            <v>45566</v>
          </cell>
          <cell r="L168">
            <v>47026</v>
          </cell>
          <cell r="M168" t="str">
            <v>MG</v>
          </cell>
          <cell r="N168" t="str">
            <v>2024-7-3</v>
          </cell>
          <cell r="O168" t="str">
            <v>CLT</v>
          </cell>
          <cell r="P168" t="str">
            <v>ERJ-135</v>
          </cell>
          <cell r="Q168">
            <v>30</v>
          </cell>
          <cell r="R168">
            <v>2</v>
          </cell>
          <cell r="S168" t="str">
            <v>12 AEAS</v>
          </cell>
          <cell r="T168" t="str">
            <v>T</v>
          </cell>
          <cell r="U168">
            <v>5297</v>
          </cell>
          <cell r="V168">
            <v>313</v>
          </cell>
          <cell r="W168">
            <v>8.461661341853036</v>
          </cell>
          <cell r="X168">
            <v>2371850</v>
          </cell>
          <cell r="Y168">
            <v>447.77232395695677</v>
          </cell>
          <cell r="Z168">
            <v>7236</v>
          </cell>
        </row>
        <row r="169">
          <cell r="D169" t="str">
            <v>Johnstown</v>
          </cell>
          <cell r="E169">
            <v>5673281</v>
          </cell>
          <cell r="F169" t="str">
            <v>Rate increases every November</v>
          </cell>
          <cell r="G169">
            <v>0.97</v>
          </cell>
          <cell r="H169">
            <v>5848743.2989690723</v>
          </cell>
          <cell r="I169" t="str">
            <v>SkyWest</v>
          </cell>
          <cell r="J169" t="str">
            <v>DOT-OST-2002-11451</v>
          </cell>
          <cell r="K169">
            <v>45962</v>
          </cell>
          <cell r="L169">
            <v>47422</v>
          </cell>
          <cell r="M169" t="str">
            <v>MM</v>
          </cell>
          <cell r="N169" t="str">
            <v>2025-8-5</v>
          </cell>
          <cell r="O169" t="str">
            <v>IAD/ORD</v>
          </cell>
          <cell r="P169" t="str">
            <v>CRJ-200</v>
          </cell>
          <cell r="Q169">
            <v>50</v>
          </cell>
          <cell r="R169">
            <v>2</v>
          </cell>
          <cell r="S169">
            <v>12</v>
          </cell>
          <cell r="T169" t="str">
            <v>T</v>
          </cell>
          <cell r="U169">
            <v>8516</v>
          </cell>
          <cell r="V169">
            <v>313</v>
          </cell>
          <cell r="W169">
            <v>13.603833865814696</v>
          </cell>
          <cell r="X169">
            <v>2396358</v>
          </cell>
          <cell r="Y169">
            <v>281.3947862846407</v>
          </cell>
          <cell r="Z169">
            <v>6741</v>
          </cell>
        </row>
        <row r="170">
          <cell r="D170" t="str">
            <v>Lancaster</v>
          </cell>
          <cell r="E170">
            <v>5173875</v>
          </cell>
          <cell r="F170" t="str">
            <v>Rate increases each March</v>
          </cell>
          <cell r="G170">
            <v>0.97</v>
          </cell>
          <cell r="H170">
            <v>5333891.7525773197</v>
          </cell>
          <cell r="I170" t="str">
            <v>SkyWest</v>
          </cell>
          <cell r="J170" t="str">
            <v>DOT-OST-2002-11450</v>
          </cell>
          <cell r="K170">
            <v>46082</v>
          </cell>
          <cell r="L170">
            <v>47483</v>
          </cell>
          <cell r="M170" t="str">
            <v>VP</v>
          </cell>
          <cell r="N170" t="str">
            <v>2026-1-18</v>
          </cell>
          <cell r="O170" t="str">
            <v>ORD</v>
          </cell>
          <cell r="P170" t="str">
            <v>CRJ-200</v>
          </cell>
          <cell r="Q170">
            <v>50</v>
          </cell>
          <cell r="R170">
            <v>2</v>
          </cell>
          <cell r="S170">
            <v>12</v>
          </cell>
          <cell r="T170" t="str">
            <v>T</v>
          </cell>
          <cell r="U170">
            <v>6633</v>
          </cell>
          <cell r="V170">
            <v>313</v>
          </cell>
          <cell r="W170">
            <v>10.595846645367413</v>
          </cell>
          <cell r="X170">
            <v>2512692</v>
          </cell>
          <cell r="Y170">
            <v>378.81682496607868</v>
          </cell>
          <cell r="Z170">
            <v>8160</v>
          </cell>
        </row>
        <row r="171">
          <cell r="D171" t="str">
            <v>Mayaguez</v>
          </cell>
          <cell r="E171">
            <v>2142458</v>
          </cell>
          <cell r="F171" t="str">
            <v xml:space="preserve">Rate increases every May </v>
          </cell>
          <cell r="G171">
            <v>1</v>
          </cell>
          <cell r="H171">
            <v>2142458</v>
          </cell>
          <cell r="I171" t="str">
            <v>Cape Air</v>
          </cell>
          <cell r="J171" t="str">
            <v>DOT-OST-2004-19622</v>
          </cell>
          <cell r="K171">
            <v>46143</v>
          </cell>
          <cell r="L171">
            <v>47968</v>
          </cell>
          <cell r="M171" t="str">
            <v>MM</v>
          </cell>
          <cell r="N171" t="str">
            <v>2026-2-10</v>
          </cell>
          <cell r="O171" t="str">
            <v>SJU</v>
          </cell>
          <cell r="P171" t="str">
            <v>C402/T12/BNI</v>
          </cell>
          <cell r="Q171">
            <v>9</v>
          </cell>
          <cell r="R171">
            <v>4</v>
          </cell>
          <cell r="S171">
            <v>28</v>
          </cell>
          <cell r="T171" t="str">
            <v>T</v>
          </cell>
          <cell r="U171">
            <v>10411</v>
          </cell>
          <cell r="V171">
            <v>313</v>
          </cell>
          <cell r="W171">
            <v>16.630990415335464</v>
          </cell>
          <cell r="X171">
            <v>1288357</v>
          </cell>
          <cell r="Y171">
            <v>123.74959177792719</v>
          </cell>
          <cell r="Z171">
            <v>11517</v>
          </cell>
        </row>
        <row r="172">
          <cell r="D172" t="str">
            <v>Aberdeen</v>
          </cell>
          <cell r="E172">
            <v>5352718</v>
          </cell>
          <cell r="F172" t="str">
            <v>Rate increases each March</v>
          </cell>
          <cell r="G172">
            <v>0.97</v>
          </cell>
          <cell r="H172">
            <v>5518265.979381443</v>
          </cell>
          <cell r="I172" t="str">
            <v>SkyWest</v>
          </cell>
          <cell r="J172" t="str">
            <v>DOT-OST-2011-0137</v>
          </cell>
          <cell r="K172">
            <v>45717</v>
          </cell>
          <cell r="L172">
            <v>47177</v>
          </cell>
          <cell r="M172" t="str">
            <v>MM</v>
          </cell>
          <cell r="N172" t="str">
            <v>2025-1-8</v>
          </cell>
          <cell r="O172" t="str">
            <v>MSP</v>
          </cell>
          <cell r="P172" t="str">
            <v>CRJ550/700/900</v>
          </cell>
          <cell r="Q172" t="str">
            <v>50/65/76</v>
          </cell>
          <cell r="R172">
            <v>2</v>
          </cell>
          <cell r="S172">
            <v>14</v>
          </cell>
          <cell r="T172" t="str">
            <v>T</v>
          </cell>
          <cell r="U172">
            <v>53174</v>
          </cell>
          <cell r="V172">
            <v>313</v>
          </cell>
          <cell r="W172">
            <v>84.942492012779553</v>
          </cell>
          <cell r="X172">
            <v>1054369</v>
          </cell>
          <cell r="Y172">
            <v>19.828656862376349</v>
          </cell>
          <cell r="Z172">
            <v>53642</v>
          </cell>
        </row>
        <row r="173">
          <cell r="D173" t="str">
            <v>Pierre</v>
          </cell>
          <cell r="E173">
            <v>5481736</v>
          </cell>
          <cell r="F173" t="str">
            <v>Subsidy increase each June</v>
          </cell>
          <cell r="G173">
            <v>0.97</v>
          </cell>
          <cell r="H173">
            <v>5651274.2268041242</v>
          </cell>
          <cell r="I173" t="str">
            <v>SkyWest</v>
          </cell>
          <cell r="J173" t="str">
            <v>DOT-OST-2011-0138</v>
          </cell>
          <cell r="K173">
            <v>45809</v>
          </cell>
          <cell r="L173">
            <v>47269</v>
          </cell>
          <cell r="M173" t="str">
            <v>MG</v>
          </cell>
          <cell r="N173" t="str">
            <v>2025-4-1</v>
          </cell>
          <cell r="O173" t="str">
            <v>DEN</v>
          </cell>
          <cell r="P173" t="str">
            <v>CRJ-200</v>
          </cell>
          <cell r="Q173">
            <v>50</v>
          </cell>
          <cell r="R173">
            <v>2</v>
          </cell>
          <cell r="S173">
            <v>12</v>
          </cell>
          <cell r="T173" t="str">
            <v>T</v>
          </cell>
          <cell r="U173">
            <v>1591</v>
          </cell>
          <cell r="V173">
            <v>40</v>
          </cell>
          <cell r="W173">
            <v>19.887499999999999</v>
          </cell>
          <cell r="X173">
            <v>606636</v>
          </cell>
          <cell r="Y173">
            <v>381.29226901319925</v>
          </cell>
          <cell r="Z173">
            <v>22135</v>
          </cell>
        </row>
        <row r="174">
          <cell r="D174" t="str">
            <v>Watertown (SD)</v>
          </cell>
          <cell r="E174">
            <v>6301661</v>
          </cell>
          <cell r="F174" t="str">
            <v>Subsidy increase each June (ASP: 2025-4-6)</v>
          </cell>
          <cell r="G174">
            <v>0.97</v>
          </cell>
          <cell r="H174">
            <v>6496557.7319587627</v>
          </cell>
          <cell r="I174" t="str">
            <v>SkyWest</v>
          </cell>
          <cell r="J174" t="str">
            <v>DOT-OST-2001-10644</v>
          </cell>
          <cell r="K174">
            <v>45809</v>
          </cell>
          <cell r="L174">
            <v>47269</v>
          </cell>
          <cell r="M174" t="str">
            <v>MG</v>
          </cell>
          <cell r="N174" t="str">
            <v>2025-4-1</v>
          </cell>
          <cell r="O174" t="str">
            <v>DEN/MSP</v>
          </cell>
          <cell r="P174" t="str">
            <v>CRJ-200</v>
          </cell>
          <cell r="Q174">
            <v>50</v>
          </cell>
          <cell r="R174">
            <v>2</v>
          </cell>
          <cell r="S174">
            <v>12</v>
          </cell>
          <cell r="T174" t="str">
            <v>T</v>
          </cell>
          <cell r="U174">
            <v>1575</v>
          </cell>
          <cell r="V174">
            <v>40</v>
          </cell>
          <cell r="W174">
            <v>19.6875</v>
          </cell>
          <cell r="X174">
            <v>304220</v>
          </cell>
          <cell r="Y174">
            <v>193.15555555555557</v>
          </cell>
          <cell r="Z174">
            <v>18340</v>
          </cell>
        </row>
        <row r="175">
          <cell r="D175" t="str">
            <v>Jackson</v>
          </cell>
          <cell r="E175">
            <v>8510905</v>
          </cell>
          <cell r="F175" t="str">
            <v>Rate increases every December</v>
          </cell>
          <cell r="G175">
            <v>0.97</v>
          </cell>
          <cell r="H175">
            <v>8774128.8659793809</v>
          </cell>
          <cell r="I175" t="str">
            <v>Key Lime Air</v>
          </cell>
          <cell r="J175" t="str">
            <v>DOT-OST-2000-7857</v>
          </cell>
          <cell r="K175">
            <v>45627</v>
          </cell>
          <cell r="L175">
            <v>47087</v>
          </cell>
          <cell r="M175" t="str">
            <v>SF</v>
          </cell>
          <cell r="N175" t="str">
            <v>2024-8-4</v>
          </cell>
          <cell r="O175" t="str">
            <v>ATL</v>
          </cell>
          <cell r="P175" t="str">
            <v>Dornier 328/EMB145</v>
          </cell>
          <cell r="Q175" t="str">
            <v>30/50</v>
          </cell>
          <cell r="R175">
            <v>6</v>
          </cell>
          <cell r="S175">
            <v>12</v>
          </cell>
          <cell r="T175" t="str">
            <v>T</v>
          </cell>
          <cell r="U175">
            <v>6457</v>
          </cell>
          <cell r="V175">
            <v>313</v>
          </cell>
          <cell r="W175">
            <v>10.314696485623003</v>
          </cell>
          <cell r="X175">
            <v>2054950</v>
          </cell>
          <cell r="Y175">
            <v>318.25150998915905</v>
          </cell>
          <cell r="Z175">
            <v>7565</v>
          </cell>
        </row>
        <row r="176">
          <cell r="D176" t="str">
            <v>Victoria</v>
          </cell>
          <cell r="E176">
            <v>6819058</v>
          </cell>
          <cell r="F176" t="str">
            <v>Rate increases each March</v>
          </cell>
          <cell r="G176">
            <v>0.97</v>
          </cell>
          <cell r="H176">
            <v>7029956.7010309277</v>
          </cell>
          <cell r="I176" t="str">
            <v>SkyWest</v>
          </cell>
          <cell r="J176" t="str">
            <v>DOT-OST-2005-20454</v>
          </cell>
          <cell r="K176">
            <v>45352</v>
          </cell>
          <cell r="L176">
            <v>46446</v>
          </cell>
          <cell r="M176" t="str">
            <v>MM</v>
          </cell>
          <cell r="N176" t="str">
            <v>2024-1-13</v>
          </cell>
          <cell r="O176" t="str">
            <v>IAH</v>
          </cell>
          <cell r="P176" t="str">
            <v>CRJ-200</v>
          </cell>
          <cell r="Q176">
            <v>50</v>
          </cell>
          <cell r="R176">
            <v>2</v>
          </cell>
          <cell r="S176">
            <v>12</v>
          </cell>
          <cell r="T176" t="str">
            <v>T</v>
          </cell>
          <cell r="U176">
            <v>4253</v>
          </cell>
          <cell r="V176">
            <v>313</v>
          </cell>
          <cell r="W176">
            <v>6.7939297124600637</v>
          </cell>
          <cell r="X176">
            <v>2288151</v>
          </cell>
          <cell r="Y176">
            <v>538.00869974135901</v>
          </cell>
          <cell r="Z176">
            <v>6236</v>
          </cell>
        </row>
        <row r="177">
          <cell r="D177" t="str">
            <v>Moab</v>
          </cell>
          <cell r="E177">
            <v>4615156</v>
          </cell>
          <cell r="F177" t="str">
            <v>Rate increases Feb. 1, 2025 and Feb. 1, 2026</v>
          </cell>
          <cell r="G177">
            <v>1</v>
          </cell>
          <cell r="H177">
            <v>4615156</v>
          </cell>
          <cell r="I177" t="str">
            <v>AEAS/Contour**</v>
          </cell>
          <cell r="J177" t="str">
            <v>DOT-OST-1997-2827</v>
          </cell>
          <cell r="K177">
            <v>45323</v>
          </cell>
          <cell r="L177">
            <v>46295</v>
          </cell>
          <cell r="M177" t="str">
            <v>MR</v>
          </cell>
          <cell r="N177" t="str">
            <v>2023-10-1</v>
          </cell>
          <cell r="O177" t="str">
            <v>PHX</v>
          </cell>
          <cell r="P177" t="str">
            <v>ERJ-135</v>
          </cell>
          <cell r="Q177">
            <v>30</v>
          </cell>
          <cell r="R177">
            <v>2</v>
          </cell>
          <cell r="S177">
            <v>12</v>
          </cell>
          <cell r="T177" t="str">
            <v>T</v>
          </cell>
          <cell r="U177">
            <v>5124</v>
          </cell>
          <cell r="V177">
            <v>158</v>
          </cell>
          <cell r="W177">
            <v>16.215189873417721</v>
          </cell>
          <cell r="X177">
            <v>2211169</v>
          </cell>
          <cell r="Y177">
            <v>431.53181108508977</v>
          </cell>
          <cell r="Z177">
            <v>12480</v>
          </cell>
        </row>
        <row r="178">
          <cell r="D178" t="str">
            <v>Vernal</v>
          </cell>
          <cell r="E178">
            <v>4985388</v>
          </cell>
          <cell r="F178" t="str">
            <v>Rate increases Feb. 1, 2025 and Feb. 1, 2026</v>
          </cell>
          <cell r="G178">
            <v>1</v>
          </cell>
          <cell r="H178">
            <v>4985388</v>
          </cell>
          <cell r="I178" t="str">
            <v>AEAS/Contour**</v>
          </cell>
          <cell r="J178" t="str">
            <v>DOT-OST-1997-2706</v>
          </cell>
          <cell r="K178">
            <v>45323</v>
          </cell>
          <cell r="L178">
            <v>46295</v>
          </cell>
          <cell r="M178" t="str">
            <v>MR</v>
          </cell>
          <cell r="N178" t="str">
            <v>2023-10-2</v>
          </cell>
          <cell r="O178" t="str">
            <v>PHX</v>
          </cell>
          <cell r="P178" t="str">
            <v>ERJ-135</v>
          </cell>
          <cell r="Q178">
            <v>30</v>
          </cell>
          <cell r="R178">
            <v>2</v>
          </cell>
          <cell r="S178">
            <v>12</v>
          </cell>
          <cell r="T178" t="str">
            <v>T</v>
          </cell>
          <cell r="U178">
            <v>4750</v>
          </cell>
          <cell r="V178">
            <v>158</v>
          </cell>
          <cell r="W178">
            <v>15.031645569620252</v>
          </cell>
          <cell r="X178">
            <v>1583235</v>
          </cell>
          <cell r="Y178">
            <v>333.31263157894739</v>
          </cell>
          <cell r="Z178">
            <v>12590</v>
          </cell>
        </row>
        <row r="179">
          <cell r="D179" t="str">
            <v>Cedar City</v>
          </cell>
          <cell r="E179">
            <v>6876615</v>
          </cell>
          <cell r="F179" t="str">
            <v>Rate increases each January</v>
          </cell>
          <cell r="G179">
            <v>0.97</v>
          </cell>
          <cell r="H179">
            <v>7089293.8144329898</v>
          </cell>
          <cell r="I179" t="str">
            <v>SkyWest</v>
          </cell>
          <cell r="J179" t="str">
            <v>DOT-OST-2003-16395</v>
          </cell>
          <cell r="K179">
            <v>45658</v>
          </cell>
          <cell r="L179">
            <v>46752</v>
          </cell>
          <cell r="M179" t="str">
            <v>MM</v>
          </cell>
          <cell r="N179" t="str">
            <v>2024-12-6</v>
          </cell>
          <cell r="O179" t="str">
            <v>SLC</v>
          </cell>
          <cell r="P179" t="str">
            <v>CRJ-550</v>
          </cell>
          <cell r="Q179">
            <v>50</v>
          </cell>
          <cell r="R179">
            <v>2</v>
          </cell>
          <cell r="S179">
            <v>12</v>
          </cell>
          <cell r="T179" t="str">
            <v>T</v>
          </cell>
          <cell r="U179">
            <v>26891</v>
          </cell>
          <cell r="V179">
            <v>313</v>
          </cell>
          <cell r="W179">
            <v>42.956869009584665</v>
          </cell>
          <cell r="X179">
            <v>2610261</v>
          </cell>
          <cell r="Y179">
            <v>97.068201256926116</v>
          </cell>
          <cell r="Z179">
            <v>28560</v>
          </cell>
        </row>
        <row r="180">
          <cell r="D180" t="str">
            <v>Staunton</v>
          </cell>
          <cell r="E180">
            <v>6020730</v>
          </cell>
          <cell r="F180" t="str">
            <v>Rate increases each November 1</v>
          </cell>
          <cell r="G180">
            <v>0.97</v>
          </cell>
          <cell r="H180">
            <v>6206938.1443298971</v>
          </cell>
          <cell r="I180" t="str">
            <v>SkyWest</v>
          </cell>
          <cell r="J180" t="str">
            <v>DOT-OST-2002-11378</v>
          </cell>
          <cell r="K180">
            <v>45962</v>
          </cell>
          <cell r="L180">
            <v>46326</v>
          </cell>
          <cell r="M180" t="str">
            <v>SF</v>
          </cell>
          <cell r="N180" t="str">
            <v>2025-9-14</v>
          </cell>
          <cell r="O180" t="str">
            <v>ORD/CLT</v>
          </cell>
          <cell r="P180" t="str">
            <v>CRJ-200</v>
          </cell>
          <cell r="Q180">
            <v>50</v>
          </cell>
          <cell r="R180">
            <v>2</v>
          </cell>
          <cell r="S180">
            <v>12</v>
          </cell>
          <cell r="T180" t="str">
            <v>T</v>
          </cell>
          <cell r="U180">
            <v>10512</v>
          </cell>
          <cell r="V180">
            <v>313</v>
          </cell>
          <cell r="W180">
            <v>16.792332268370608</v>
          </cell>
          <cell r="X180">
            <v>1891380</v>
          </cell>
          <cell r="Y180">
            <v>179.92579908675799</v>
          </cell>
          <cell r="Z180">
            <v>12013</v>
          </cell>
        </row>
        <row r="181">
          <cell r="D181" t="str">
            <v>Rutland</v>
          </cell>
          <cell r="E181">
            <v>2896880</v>
          </cell>
          <cell r="F181" t="str">
            <v>Rate increases every November</v>
          </cell>
          <cell r="G181">
            <v>0.93</v>
          </cell>
          <cell r="H181">
            <v>3114924.7311827955</v>
          </cell>
          <cell r="I181" t="str">
            <v>Cape Air</v>
          </cell>
          <cell r="J181" t="str">
            <v>DOT-OST-2005-21681</v>
          </cell>
          <cell r="K181">
            <v>45231</v>
          </cell>
          <cell r="L181">
            <v>46691</v>
          </cell>
          <cell r="M181" t="str">
            <v>MM</v>
          </cell>
          <cell r="N181" t="str">
            <v>2023-8-14</v>
          </cell>
          <cell r="O181" t="str">
            <v>BOS</v>
          </cell>
          <cell r="P181" t="str">
            <v>C-402/Tecnam</v>
          </cell>
          <cell r="Q181">
            <v>9</v>
          </cell>
          <cell r="R181">
            <v>3</v>
          </cell>
          <cell r="S181">
            <v>21</v>
          </cell>
          <cell r="T181" t="str">
            <v>T</v>
          </cell>
          <cell r="U181">
            <v>10244</v>
          </cell>
          <cell r="V181">
            <v>313</v>
          </cell>
          <cell r="W181">
            <v>16.364217252396166</v>
          </cell>
          <cell r="X181">
            <v>1355583</v>
          </cell>
          <cell r="Y181">
            <v>132.32946114798906</v>
          </cell>
          <cell r="Z181">
            <v>9825</v>
          </cell>
        </row>
        <row r="182">
          <cell r="D182" t="str">
            <v>Eau Claire</v>
          </cell>
          <cell r="E182">
            <v>6319461</v>
          </cell>
          <cell r="F182" t="str">
            <v>Order 2024-9-5; Rate increase each December</v>
          </cell>
          <cell r="G182">
            <v>0.97</v>
          </cell>
          <cell r="H182">
            <v>6514908.2474226803</v>
          </cell>
          <cell r="I182" t="str">
            <v>SkyWest</v>
          </cell>
          <cell r="J182" t="str">
            <v>DOT-OST-2009-0306</v>
          </cell>
          <cell r="K182">
            <v>45627</v>
          </cell>
          <cell r="L182">
            <v>46721</v>
          </cell>
          <cell r="M182" t="str">
            <v>SF</v>
          </cell>
          <cell r="N182" t="str">
            <v>2024-9-5</v>
          </cell>
          <cell r="O182" t="str">
            <v>ORD</v>
          </cell>
          <cell r="P182" t="str">
            <v>CRJ-200</v>
          </cell>
          <cell r="Q182">
            <v>50</v>
          </cell>
          <cell r="R182">
            <v>2</v>
          </cell>
          <cell r="S182">
            <v>12</v>
          </cell>
          <cell r="T182" t="str">
            <v>T</v>
          </cell>
          <cell r="U182">
            <v>36404</v>
          </cell>
          <cell r="V182">
            <v>313</v>
          </cell>
          <cell r="W182">
            <v>58.153354632587856</v>
          </cell>
          <cell r="X182">
            <v>1988732</v>
          </cell>
          <cell r="Y182">
            <v>54.629491264696185</v>
          </cell>
          <cell r="Z182">
            <v>41203</v>
          </cell>
        </row>
        <row r="183">
          <cell r="D183" t="str">
            <v>Rhinelander</v>
          </cell>
          <cell r="E183">
            <v>4755240</v>
          </cell>
          <cell r="F183" t="str">
            <v>Rate increases each February</v>
          </cell>
          <cell r="G183">
            <v>0.97</v>
          </cell>
          <cell r="H183">
            <v>4902309.2783505153</v>
          </cell>
          <cell r="I183" t="str">
            <v>SkyWest</v>
          </cell>
          <cell r="J183" t="str">
            <v>DOT-OST-2011-0109</v>
          </cell>
          <cell r="K183">
            <v>46054</v>
          </cell>
          <cell r="L183">
            <v>47514</v>
          </cell>
          <cell r="M183" t="str">
            <v>MM</v>
          </cell>
          <cell r="N183" t="str">
            <v>2026-1-15</v>
          </cell>
          <cell r="O183" t="str">
            <v>MSP</v>
          </cell>
          <cell r="P183" t="str">
            <v>CRJ550</v>
          </cell>
          <cell r="Q183">
            <v>50</v>
          </cell>
          <cell r="R183">
            <v>2</v>
          </cell>
          <cell r="S183">
            <v>14</v>
          </cell>
          <cell r="T183" t="str">
            <v>T</v>
          </cell>
          <cell r="U183">
            <v>43046</v>
          </cell>
          <cell r="V183">
            <v>313</v>
          </cell>
          <cell r="W183">
            <v>68.763578274760377</v>
          </cell>
          <cell r="X183">
            <v>2083650</v>
          </cell>
          <cell r="Y183">
            <v>48.405194443153839</v>
          </cell>
          <cell r="Z183">
            <v>44937</v>
          </cell>
        </row>
        <row r="184">
          <cell r="D184" t="str">
            <v>Parkersburg</v>
          </cell>
          <cell r="E184">
            <v>6161370</v>
          </cell>
          <cell r="F184" t="str">
            <v>Order 2025-9-9, Contour Interim Rate</v>
          </cell>
          <cell r="G184">
            <v>0.97</v>
          </cell>
          <cell r="H184">
            <v>6351927.8350515468</v>
          </cell>
          <cell r="I184" t="str">
            <v>Contour</v>
          </cell>
          <cell r="J184" t="str">
            <v>DOT-OST-2005-20734</v>
          </cell>
          <cell r="K184">
            <v>45931</v>
          </cell>
          <cell r="L184">
            <v>46142</v>
          </cell>
          <cell r="M184" t="str">
            <v>SF</v>
          </cell>
          <cell r="N184" t="str">
            <v>2025-9-9</v>
          </cell>
          <cell r="O184" t="str">
            <v>CLT</v>
          </cell>
          <cell r="P184" t="str">
            <v>ERJ-135</v>
          </cell>
          <cell r="Q184">
            <v>30</v>
          </cell>
          <cell r="R184">
            <v>2</v>
          </cell>
          <cell r="S184">
            <v>12</v>
          </cell>
          <cell r="T184" t="str">
            <v>T</v>
          </cell>
          <cell r="U184">
            <v>8434</v>
          </cell>
          <cell r="V184">
            <v>313</v>
          </cell>
          <cell r="W184">
            <v>13.472843450479234</v>
          </cell>
          <cell r="X184">
            <v>3420872</v>
          </cell>
          <cell r="Y184">
            <v>405.60493241640978</v>
          </cell>
          <cell r="Z184">
            <v>9215</v>
          </cell>
        </row>
        <row r="185">
          <cell r="D185" t="str">
            <v>Greenbrier/Lewisburg</v>
          </cell>
          <cell r="E185">
            <v>6042750</v>
          </cell>
          <cell r="F185" t="str">
            <v>Rate increases each November 1</v>
          </cell>
          <cell r="G185">
            <v>0.97</v>
          </cell>
          <cell r="H185">
            <v>6229639.1752577322</v>
          </cell>
          <cell r="I185" t="str">
            <v>SkyWest</v>
          </cell>
          <cell r="J185" t="str">
            <v>DOT-OST-2003-15553</v>
          </cell>
          <cell r="K185">
            <v>45962</v>
          </cell>
          <cell r="L185">
            <v>46326</v>
          </cell>
          <cell r="M185" t="str">
            <v>SF</v>
          </cell>
          <cell r="N185" t="str">
            <v>2025-9-14</v>
          </cell>
          <cell r="O185" t="str">
            <v>ORD/CLT</v>
          </cell>
          <cell r="P185" t="str">
            <v>CRJ-200</v>
          </cell>
          <cell r="Q185">
            <v>50</v>
          </cell>
          <cell r="R185">
            <v>2</v>
          </cell>
          <cell r="S185">
            <v>12</v>
          </cell>
          <cell r="T185" t="str">
            <v>T</v>
          </cell>
          <cell r="U185">
            <v>9023</v>
          </cell>
          <cell r="V185">
            <v>313</v>
          </cell>
          <cell r="W185">
            <v>14.41373801916933</v>
          </cell>
          <cell r="X185">
            <v>3507888</v>
          </cell>
          <cell r="Y185">
            <v>388.7718053862352</v>
          </cell>
          <cell r="Z185">
            <v>9006</v>
          </cell>
        </row>
        <row r="186">
          <cell r="D186" t="str">
            <v>Morgantown</v>
          </cell>
          <cell r="E186">
            <v>6411615</v>
          </cell>
          <cell r="F186" t="str">
            <v>Rate increases every Nov. 1; Order 2024-9-18</v>
          </cell>
          <cell r="G186">
            <v>0.97</v>
          </cell>
          <cell r="H186">
            <v>6609912.3711340204</v>
          </cell>
          <cell r="I186" t="str">
            <v>SkyWest</v>
          </cell>
          <cell r="J186" t="str">
            <v>DOT-OST-2005-20735</v>
          </cell>
          <cell r="K186">
            <v>45597</v>
          </cell>
          <cell r="L186">
            <v>46691</v>
          </cell>
          <cell r="M186" t="str">
            <v>SF</v>
          </cell>
          <cell r="N186" t="str">
            <v>2024-9-18</v>
          </cell>
          <cell r="O186" t="str">
            <v>IAD/ORD</v>
          </cell>
          <cell r="P186" t="str">
            <v>CRJ-200</v>
          </cell>
          <cell r="Q186">
            <v>50</v>
          </cell>
          <cell r="S186">
            <v>5</v>
          </cell>
          <cell r="T186" t="str">
            <v>T</v>
          </cell>
          <cell r="U186">
            <v>15009</v>
          </cell>
          <cell r="V186">
            <v>313</v>
          </cell>
          <cell r="W186">
            <v>23.976038338658146</v>
          </cell>
          <cell r="X186">
            <v>2342555</v>
          </cell>
          <cell r="Y186">
            <v>156.07668732094078</v>
          </cell>
          <cell r="Z186">
            <v>12241</v>
          </cell>
        </row>
        <row r="187">
          <cell r="D187" t="str">
            <v>Beckley</v>
          </cell>
          <cell r="E187">
            <v>5974095</v>
          </cell>
          <cell r="F187" t="str">
            <v>Rate increases every October</v>
          </cell>
          <cell r="G187">
            <v>0.97</v>
          </cell>
          <cell r="H187">
            <v>6158860.8247422678</v>
          </cell>
          <cell r="I187" t="str">
            <v>Contour</v>
          </cell>
          <cell r="J187" t="str">
            <v>DOT-OST-1997-2761</v>
          </cell>
          <cell r="K187">
            <v>45931</v>
          </cell>
          <cell r="L187">
            <v>47391</v>
          </cell>
          <cell r="M187" t="str">
            <v>MR</v>
          </cell>
          <cell r="N187" t="str">
            <v>2025-9-20</v>
          </cell>
          <cell r="O187" t="str">
            <v>CLT</v>
          </cell>
          <cell r="P187" t="str">
            <v>ERJ-135</v>
          </cell>
          <cell r="Q187">
            <v>30</v>
          </cell>
          <cell r="R187">
            <v>2</v>
          </cell>
          <cell r="S187">
            <v>12</v>
          </cell>
          <cell r="T187" t="str">
            <v>T</v>
          </cell>
          <cell r="U187">
            <v>3807</v>
          </cell>
          <cell r="V187">
            <v>313</v>
          </cell>
          <cell r="W187">
            <v>6.0814696485623001</v>
          </cell>
          <cell r="X187">
            <v>2471805</v>
          </cell>
          <cell r="Y187">
            <v>649.27895981087465</v>
          </cell>
          <cell r="Z187">
            <v>3817</v>
          </cell>
        </row>
        <row r="188">
          <cell r="D188" t="str">
            <v>Clarksburg</v>
          </cell>
          <cell r="E188">
            <v>4590084</v>
          </cell>
          <cell r="F188" t="str">
            <v>Rate increases every December</v>
          </cell>
          <cell r="G188">
            <v>0.97</v>
          </cell>
          <cell r="H188">
            <v>4732045.3608247424</v>
          </cell>
          <cell r="I188" t="str">
            <v>SkyWest</v>
          </cell>
          <cell r="J188" t="str">
            <v>DOT-OST-2005-20736</v>
          </cell>
          <cell r="K188">
            <v>45992</v>
          </cell>
          <cell r="L188">
            <v>47452</v>
          </cell>
          <cell r="M188" t="str">
            <v>SF</v>
          </cell>
          <cell r="N188" t="str">
            <v>2025-11-13</v>
          </cell>
          <cell r="O188" t="str">
            <v>ORD/IAD</v>
          </cell>
          <cell r="P188" t="str">
            <v>CRJ200</v>
          </cell>
          <cell r="Q188">
            <v>50</v>
          </cell>
          <cell r="R188">
            <v>2</v>
          </cell>
          <cell r="S188">
            <v>12</v>
          </cell>
          <cell r="T188" t="str">
            <v>T</v>
          </cell>
          <cell r="U188">
            <v>9041</v>
          </cell>
          <cell r="V188">
            <v>313</v>
          </cell>
          <cell r="W188">
            <v>14.442492012779553</v>
          </cell>
          <cell r="X188">
            <v>2305224</v>
          </cell>
          <cell r="Y188">
            <v>254.97444972901226</v>
          </cell>
          <cell r="Z188">
            <v>4045</v>
          </cell>
        </row>
        <row r="189">
          <cell r="D189" t="str">
            <v>Cody</v>
          </cell>
          <cell r="E189">
            <v>3703664</v>
          </cell>
          <cell r="F189" t="str">
            <v>No subsidy Jun-Sep; rate increases every June</v>
          </cell>
          <cell r="G189">
            <v>0.97</v>
          </cell>
          <cell r="H189">
            <v>3818210.3092783508</v>
          </cell>
          <cell r="I189" t="str">
            <v>SkyWest</v>
          </cell>
          <cell r="J189" t="str">
            <v>DOT-OST-2011-0121</v>
          </cell>
          <cell r="K189">
            <v>45444</v>
          </cell>
          <cell r="L189">
            <v>46538</v>
          </cell>
          <cell r="M189" t="str">
            <v>MM</v>
          </cell>
          <cell r="N189" t="str">
            <v>2024-5-12</v>
          </cell>
          <cell r="O189" t="str">
            <v>DEN</v>
          </cell>
          <cell r="P189" t="str">
            <v>CRJ-200</v>
          </cell>
          <cell r="Q189">
            <v>50</v>
          </cell>
          <cell r="R189">
            <v>2</v>
          </cell>
          <cell r="S189">
            <v>14</v>
          </cell>
          <cell r="T189" t="str">
            <v>T</v>
          </cell>
          <cell r="U189">
            <v>55370</v>
          </cell>
          <cell r="V189">
            <v>313</v>
          </cell>
          <cell r="W189">
            <v>88.450479233226844</v>
          </cell>
          <cell r="X189">
            <v>1085268</v>
          </cell>
          <cell r="Y189">
            <v>19.60028896514358</v>
          </cell>
          <cell r="Z189">
            <v>65043</v>
          </cell>
        </row>
        <row r="190">
          <cell r="D190" t="str">
            <v>Laramie</v>
          </cell>
          <cell r="E190">
            <v>5406432</v>
          </cell>
          <cell r="F190" t="str">
            <v>Rate increases every Oct.</v>
          </cell>
          <cell r="G190">
            <v>0.97</v>
          </cell>
          <cell r="H190">
            <v>5573641.2371134022</v>
          </cell>
          <cell r="I190" t="str">
            <v>SkyWest</v>
          </cell>
          <cell r="J190" t="str">
            <v>DOT-OST-1997-2958</v>
          </cell>
          <cell r="K190">
            <v>45566</v>
          </cell>
          <cell r="L190">
            <v>46660</v>
          </cell>
          <cell r="M190" t="str">
            <v>MM</v>
          </cell>
          <cell r="N190" t="str">
            <v>2024-8-14</v>
          </cell>
          <cell r="O190" t="str">
            <v>DEN</v>
          </cell>
          <cell r="P190" t="str">
            <v>CRJ-200</v>
          </cell>
          <cell r="Q190">
            <v>50</v>
          </cell>
          <cell r="R190">
            <v>2</v>
          </cell>
          <cell r="S190">
            <v>12</v>
          </cell>
          <cell r="T190" t="str">
            <v>T</v>
          </cell>
          <cell r="U190">
            <v>29266</v>
          </cell>
          <cell r="V190">
            <v>313</v>
          </cell>
          <cell r="W190">
            <v>46.750798722044728</v>
          </cell>
          <cell r="X190">
            <v>2046800</v>
          </cell>
          <cell r="Y190">
            <v>69.937811795257289</v>
          </cell>
          <cell r="Z190">
            <v>28836</v>
          </cell>
        </row>
        <row r="191">
          <cell r="E191">
            <v>706782058</v>
          </cell>
          <cell r="H191">
            <v>725084620.53382218</v>
          </cell>
        </row>
        <row r="192">
          <cell r="G192" t="str">
            <v>Diff</v>
          </cell>
          <cell r="H192">
            <v>18302562.533822179</v>
          </cell>
        </row>
        <row r="198">
          <cell r="D198" t="str">
            <v>Annual Subsidy @ 100% completion</v>
          </cell>
          <cell r="E198">
            <v>725084620.53382218</v>
          </cell>
        </row>
        <row r="199">
          <cell r="D199" t="str">
            <v>S&amp;E paid by EAS</v>
          </cell>
          <cell r="E199">
            <v>3200000</v>
          </cell>
          <cell r="F199" t="str">
            <v>*FY25 amount, per Lorenzo 12/30/24</v>
          </cell>
        </row>
        <row r="200">
          <cell r="D200" t="str">
            <v>Spend rate @ May 1, 2026</v>
          </cell>
          <cell r="E200">
            <v>728284620.53382218</v>
          </cell>
        </row>
        <row r="202">
          <cell r="D202" t="str">
            <v>Plus expected increases (decreases) - estimated:</v>
          </cell>
        </row>
        <row r="203">
          <cell r="D203" t="str">
            <v>Merced</v>
          </cell>
          <cell r="E203">
            <v>-3418729</v>
          </cell>
          <cell r="F203" t="str">
            <v>Contour Year 1 vs. Advanced Extension</v>
          </cell>
        </row>
        <row r="204">
          <cell r="D204" t="str">
            <v>Saranac Lake</v>
          </cell>
          <cell r="E204">
            <v>1701975</v>
          </cell>
          <cell r="F204" t="str">
            <v>New Cape Air year 1 vs. current</v>
          </cell>
        </row>
        <row r="205">
          <cell r="D205" t="str">
            <v>Parkersburg</v>
          </cell>
          <cell r="E205">
            <v>-377000</v>
          </cell>
          <cell r="F205" t="str">
            <v>Contour year 1 vs. interim rate</v>
          </cell>
        </row>
        <row r="206">
          <cell r="D206" t="str">
            <v>Pendleton</v>
          </cell>
          <cell r="E206">
            <v>305659</v>
          </cell>
          <cell r="F206" t="str">
            <v>New Boutique Year 1 vs. current</v>
          </cell>
        </row>
        <row r="207">
          <cell r="D207" t="str">
            <v>Garden City</v>
          </cell>
          <cell r="E207">
            <v>-1102316</v>
          </cell>
          <cell r="F207" t="str">
            <v>New SkyWest Year 1 vs. current</v>
          </cell>
        </row>
        <row r="208">
          <cell r="D208" t="str">
            <v>Kirksville</v>
          </cell>
          <cell r="E208">
            <v>137003</v>
          </cell>
          <cell r="F208" t="str">
            <v>New Contour Year 1 vs. current</v>
          </cell>
        </row>
        <row r="209">
          <cell r="D209" t="str">
            <v>Marion</v>
          </cell>
          <cell r="E209">
            <v>-862306</v>
          </cell>
          <cell r="F209" t="str">
            <v>New American vs. current</v>
          </cell>
        </row>
        <row r="210">
          <cell r="D210" t="str">
            <v>EAS Totals</v>
          </cell>
          <cell r="E210">
            <v>-2753408</v>
          </cell>
          <cell r="F210" t="str">
            <v>Total increase vs. current month snapshot</v>
          </cell>
        </row>
        <row r="213">
          <cell r="E213">
            <v>725531212.53382218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3A8D-7B28-4C43-8410-F317B34E4E67}">
  <sheetPr>
    <pageSetUpPr fitToPage="1"/>
  </sheetPr>
  <dimension ref="A1:N120"/>
  <sheetViews>
    <sheetView tabSelected="1" workbookViewId="0">
      <selection activeCell="J14" sqref="J14"/>
    </sheetView>
  </sheetViews>
  <sheetFormatPr defaultColWidth="9.1796875" defaultRowHeight="13" x14ac:dyDescent="0.35"/>
  <cols>
    <col min="1" max="1" width="5.7265625" style="1" customWidth="1"/>
    <col min="2" max="2" width="4.81640625" style="1" customWidth="1"/>
    <col min="3" max="3" width="21.81640625" style="1" customWidth="1"/>
    <col min="4" max="4" width="14.1796875" style="54" customWidth="1"/>
    <col min="5" max="5" width="18" style="1" customWidth="1"/>
    <col min="6" max="6" width="18.7265625" style="45" customWidth="1"/>
    <col min="7" max="7" width="9.81640625" style="55" customWidth="1"/>
    <col min="8" max="8" width="9.453125" style="55" customWidth="1"/>
    <col min="9" max="9" width="11.26953125" style="56" customWidth="1"/>
    <col min="10" max="10" width="10.453125" style="1" customWidth="1"/>
    <col min="11" max="11" width="15.1796875" style="1" customWidth="1"/>
    <col min="12" max="12" width="7.54296875" style="57" customWidth="1"/>
    <col min="13" max="13" width="16" style="1" customWidth="1"/>
    <col min="14" max="14" width="6.7265625" style="1" customWidth="1"/>
    <col min="15" max="16384" width="9.1796875" style="1"/>
  </cols>
  <sheetData>
    <row r="1" spans="1:14" ht="15" x14ac:dyDescent="0.3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15" x14ac:dyDescent="0.3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x14ac:dyDescent="0.35">
      <c r="A3" s="2"/>
      <c r="B3" s="3"/>
      <c r="C3" s="3"/>
      <c r="D3" s="4"/>
      <c r="E3" s="3"/>
      <c r="F3" s="5"/>
      <c r="G3" s="6"/>
      <c r="H3" s="6"/>
      <c r="I3" s="7"/>
      <c r="J3" s="3"/>
      <c r="K3" s="3"/>
      <c r="L3" s="8"/>
      <c r="M3" s="3"/>
      <c r="N3" s="9"/>
    </row>
    <row r="4" spans="1:14" x14ac:dyDescent="0.3">
      <c r="A4" s="10"/>
      <c r="B4" s="10"/>
      <c r="C4" s="10"/>
      <c r="D4" s="11" t="s">
        <v>2</v>
      </c>
      <c r="E4" s="10" t="s">
        <v>3</v>
      </c>
      <c r="F4" s="12"/>
      <c r="G4" s="64" t="s">
        <v>4</v>
      </c>
      <c r="H4" s="64"/>
      <c r="I4" s="13" t="s">
        <v>5</v>
      </c>
      <c r="J4" s="10"/>
      <c r="K4" s="10"/>
      <c r="L4" s="14"/>
      <c r="M4" s="10"/>
      <c r="N4" s="15"/>
    </row>
    <row r="5" spans="1:14" x14ac:dyDescent="0.3">
      <c r="A5" s="16"/>
      <c r="B5" s="16"/>
      <c r="C5" s="16"/>
      <c r="D5" s="17" t="s">
        <v>6</v>
      </c>
      <c r="E5" s="16" t="s">
        <v>7</v>
      </c>
      <c r="F5" s="18" t="s">
        <v>8</v>
      </c>
      <c r="G5" s="65" t="s">
        <v>9</v>
      </c>
      <c r="H5" s="65"/>
      <c r="I5" s="19" t="s">
        <v>10</v>
      </c>
      <c r="J5" s="16" t="s">
        <v>11</v>
      </c>
      <c r="K5" s="16"/>
      <c r="L5" s="20"/>
      <c r="M5" s="16" t="s">
        <v>12</v>
      </c>
      <c r="N5" s="21" t="s">
        <v>13</v>
      </c>
    </row>
    <row r="6" spans="1:14" s="30" customFormat="1" x14ac:dyDescent="0.3">
      <c r="A6" s="22"/>
      <c r="B6" s="23" t="s">
        <v>14</v>
      </c>
      <c r="C6" s="24" t="s">
        <v>15</v>
      </c>
      <c r="D6" s="25" t="s">
        <v>16</v>
      </c>
      <c r="E6" s="22" t="s">
        <v>17</v>
      </c>
      <c r="F6" s="23" t="s">
        <v>18</v>
      </c>
      <c r="G6" s="26" t="s">
        <v>19</v>
      </c>
      <c r="H6" s="26" t="s">
        <v>20</v>
      </c>
      <c r="I6" s="27" t="s">
        <v>21</v>
      </c>
      <c r="J6" s="22" t="s">
        <v>22</v>
      </c>
      <c r="K6" s="22" t="s">
        <v>23</v>
      </c>
      <c r="L6" s="28" t="s">
        <v>24</v>
      </c>
      <c r="M6" s="22" t="s">
        <v>25</v>
      </c>
      <c r="N6" s="29" t="s">
        <v>26</v>
      </c>
    </row>
    <row r="7" spans="1:14" x14ac:dyDescent="0.35">
      <c r="A7" s="31">
        <v>1</v>
      </c>
      <c r="B7" s="31" t="s">
        <v>27</v>
      </c>
      <c r="C7" s="32" t="s">
        <v>28</v>
      </c>
      <c r="D7" s="33">
        <f>VLOOKUP(C7,[1]MAY2026!D:Z,2,0)</f>
        <v>5352718</v>
      </c>
      <c r="E7" s="34" t="s">
        <v>29</v>
      </c>
      <c r="F7" s="35" t="s">
        <v>30</v>
      </c>
      <c r="G7" s="36">
        <f>VLOOKUP(C7,[1]MAY2026!D:K,8,0)</f>
        <v>45717</v>
      </c>
      <c r="H7" s="37">
        <f>VLOOKUP(C7,[1]MAY2026!D:L,9,0)</f>
        <v>47177</v>
      </c>
      <c r="I7" s="38" t="str">
        <f>VLOOKUP(C7,[1]MAY2026!D:N,11,0)</f>
        <v>2025-1-8</v>
      </c>
      <c r="J7" s="34" t="str">
        <f>VLOOKUP(C7,[1]MAY2026!D:O,12,0)</f>
        <v>MSP</v>
      </c>
      <c r="K7" s="31" t="str">
        <f>VLOOKUP(C7,[1]OCT2025!D:Q,13,0)</f>
        <v>CRJ550/700/900</v>
      </c>
      <c r="L7" s="39" t="str">
        <f>VLOOKUP(C7,[1]MAY2026!D:R,14,0)</f>
        <v>50/65/76</v>
      </c>
      <c r="M7" s="31">
        <f>VLOOKUP(C7,[1]MAY2026!D:R,15,0)</f>
        <v>2</v>
      </c>
      <c r="N7" s="40" t="s">
        <v>31</v>
      </c>
    </row>
    <row r="8" spans="1:14" x14ac:dyDescent="0.35">
      <c r="A8" s="31">
        <v>1</v>
      </c>
      <c r="B8" s="31" t="s">
        <v>32</v>
      </c>
      <c r="C8" s="41" t="s">
        <v>33</v>
      </c>
      <c r="D8" s="33">
        <f>VLOOKUP(C8,[1]MAY2026!D:E,2,0)</f>
        <v>6077476</v>
      </c>
      <c r="E8" s="34" t="s">
        <v>34</v>
      </c>
      <c r="F8" s="35" t="s">
        <v>35</v>
      </c>
      <c r="G8" s="36">
        <f>VLOOKUP(C8,[1]MAY2026!D:K,8,0)</f>
        <v>45474</v>
      </c>
      <c r="H8" s="37">
        <f>VLOOKUP(C8,[1]MAY2026!D:L,9,0)</f>
        <v>46203</v>
      </c>
      <c r="I8" s="38" t="str">
        <f>VLOOKUP(C8,[1]MAY2026!D:N,11,0)</f>
        <v>2024-6-7</v>
      </c>
      <c r="J8" s="34" t="str">
        <f>VLOOKUP(C8,[1]OCT2025!D:Q,12,0)</f>
        <v>DEN</v>
      </c>
      <c r="K8" s="31" t="str">
        <f>VLOOKUP(C8,[1]OCT2025!D:Q,13,0)</f>
        <v>D328 jet/ERJ-145</v>
      </c>
      <c r="L8" s="39">
        <f>VLOOKUP(C8,[1]MAY2026!D:R,14,0)</f>
        <v>50</v>
      </c>
      <c r="M8" s="31">
        <f>VLOOKUP(C8,[1]MAY2026!D:R,15,0)</f>
        <v>2</v>
      </c>
      <c r="N8" s="40" t="s">
        <v>36</v>
      </c>
    </row>
    <row r="9" spans="1:14" x14ac:dyDescent="0.35">
      <c r="A9" s="31">
        <v>1</v>
      </c>
      <c r="B9" s="31" t="s">
        <v>37</v>
      </c>
      <c r="C9" s="41" t="s">
        <v>38</v>
      </c>
      <c r="D9" s="33">
        <f>VLOOKUP(C9,[1]MAY2026!D:E,2,0)</f>
        <v>4179971</v>
      </c>
      <c r="E9" s="34" t="s">
        <v>34</v>
      </c>
      <c r="F9" s="35" t="s">
        <v>39</v>
      </c>
      <c r="G9" s="36">
        <f>VLOOKUP(C9,[1]MAY2026!D:K,8,0)</f>
        <v>45901</v>
      </c>
      <c r="H9" s="37">
        <f>VLOOKUP(C9,[1]MAY2026!D:L,9,0)</f>
        <v>47361</v>
      </c>
      <c r="I9" s="38" t="str">
        <f>VLOOKUP(C9,[1]MAY2026!D:N,11,0)</f>
        <v>2025-8-16</v>
      </c>
      <c r="J9" s="34" t="str">
        <f>VLOOKUP(C9,[1]OCT2025!D:Q,12,0)</f>
        <v>DEN</v>
      </c>
      <c r="K9" s="31" t="str">
        <f>VLOOKUP(C9,[1]OCT2025!D:Q,13,0)</f>
        <v>Metro 23</v>
      </c>
      <c r="L9" s="39">
        <f>VLOOKUP(C9,[1]MAY2026!D:R,14,0)</f>
        <v>9</v>
      </c>
      <c r="M9" s="31">
        <f>VLOOKUP(C9,[1]MAY2026!D:R,15,0)</f>
        <v>2</v>
      </c>
      <c r="N9" s="40" t="s">
        <v>40</v>
      </c>
    </row>
    <row r="10" spans="1:14" x14ac:dyDescent="0.35">
      <c r="A10" s="31">
        <v>1</v>
      </c>
      <c r="B10" s="31" t="s">
        <v>41</v>
      </c>
      <c r="C10" s="41" t="s">
        <v>42</v>
      </c>
      <c r="D10" s="33">
        <f>VLOOKUP(C10,[1]MAY2026!D:E,2,0)</f>
        <v>7222751</v>
      </c>
      <c r="E10" s="34" t="s">
        <v>29</v>
      </c>
      <c r="F10" s="35" t="s">
        <v>43</v>
      </c>
      <c r="G10" s="36">
        <f>VLOOKUP(C10,[1]MAY2026!D:K,8,0)</f>
        <v>45566</v>
      </c>
      <c r="H10" s="37">
        <f>VLOOKUP(C10,[1]MAY2026!D:L,9,0)</f>
        <v>46660</v>
      </c>
      <c r="I10" s="38" t="str">
        <f>VLOOKUP(C10,[1]MAY2026!D:N,11,0)</f>
        <v>2024-5-14</v>
      </c>
      <c r="J10" s="34" t="str">
        <f>VLOOKUP(C10,[1]OCT2025!D:Q,12,0)</f>
        <v>DTW</v>
      </c>
      <c r="K10" s="31" t="str">
        <f>VLOOKUP(C10,[1]OCT2025!D:Q,13,0)</f>
        <v>CRJ550/700/900</v>
      </c>
      <c r="L10" s="39" t="str">
        <f>VLOOKUP(C10,[1]MAY2026!D:R,14,0)</f>
        <v>50/65/76</v>
      </c>
      <c r="M10" s="31">
        <f>VLOOKUP(C10,[1]MAY2026!D:R,15,0)</f>
        <v>2</v>
      </c>
      <c r="N10" s="40" t="s">
        <v>44</v>
      </c>
    </row>
    <row r="11" spans="1:14" x14ac:dyDescent="0.35">
      <c r="A11" s="31">
        <v>1</v>
      </c>
      <c r="B11" s="31" t="s">
        <v>45</v>
      </c>
      <c r="C11" s="41" t="s">
        <v>46</v>
      </c>
      <c r="D11" s="33">
        <f>VLOOKUP(C11,[1]MAY2026!D:E,2,0)</f>
        <v>6817640</v>
      </c>
      <c r="E11" s="34" t="s">
        <v>47</v>
      </c>
      <c r="F11" s="35" t="s">
        <v>48</v>
      </c>
      <c r="G11" s="36">
        <f>VLOOKUP(C11,[1]MAY2026!D:K,8,0)</f>
        <v>45566</v>
      </c>
      <c r="H11" s="37">
        <f>VLOOKUP(C11,[1]MAY2026!D:L,9,0)</f>
        <v>47026</v>
      </c>
      <c r="I11" s="38" t="str">
        <f>VLOOKUP(C11,[1]MAY2026!D:N,11,0)</f>
        <v>2024-7-3</v>
      </c>
      <c r="J11" s="34" t="str">
        <f>VLOOKUP(C11,[1]OCT2025!D:Q,12,0)</f>
        <v>CLT</v>
      </c>
      <c r="K11" s="31" t="str">
        <f>VLOOKUP(C11,[1]OCT2025!D:Q,13,0)</f>
        <v>ERJ-135</v>
      </c>
      <c r="L11" s="39">
        <f>VLOOKUP(C11,[1]MAY2026!D:R,14,0)</f>
        <v>30</v>
      </c>
      <c r="M11" s="31">
        <f>VLOOKUP(C11,[1]MAY2026!D:R,15,0)</f>
        <v>2</v>
      </c>
      <c r="N11" s="40" t="s">
        <v>49</v>
      </c>
    </row>
    <row r="12" spans="1:14" x14ac:dyDescent="0.35">
      <c r="A12" s="31">
        <v>1</v>
      </c>
      <c r="B12" s="31" t="s">
        <v>50</v>
      </c>
      <c r="C12" s="41" t="s">
        <v>51</v>
      </c>
      <c r="D12" s="33">
        <f>VLOOKUP(C12,[1]MAY2026!D:E,2,0)</f>
        <v>3806416</v>
      </c>
      <c r="E12" s="34" t="s">
        <v>52</v>
      </c>
      <c r="F12" s="35" t="s">
        <v>53</v>
      </c>
      <c r="G12" s="36">
        <f>VLOOKUP(C12,[1]MAY2026!D:K,8,0)</f>
        <v>44866</v>
      </c>
      <c r="H12" s="37">
        <f>VLOOKUP(C12,[1]MAY2026!D:L,9,0)</f>
        <v>46326</v>
      </c>
      <c r="I12" s="38" t="str">
        <f>VLOOKUP(C12,[1]MAY2026!D:N,11,0)</f>
        <v>2022-9-19</v>
      </c>
      <c r="J12" s="34" t="str">
        <f>VLOOKUP(C12,[1]OCT2025!D:Q,12,0)</f>
        <v>BOS</v>
      </c>
      <c r="K12" s="31" t="str">
        <f>VLOOKUP(C12,[1]OCT2025!D:Q,13,0)</f>
        <v>Tecnam P2012</v>
      </c>
      <c r="L12" s="39">
        <f>VLOOKUP(C12,[1]MAY2026!D:R,14,0)</f>
        <v>9</v>
      </c>
      <c r="M12" s="31" t="str">
        <f>VLOOKUP(C12,[1]MAY2026!D:R,15,0)</f>
        <v>3 or 4</v>
      </c>
      <c r="N12" s="40" t="s">
        <v>54</v>
      </c>
    </row>
    <row r="13" spans="1:14" s="43" customFormat="1" x14ac:dyDescent="0.35">
      <c r="A13" s="31">
        <v>1</v>
      </c>
      <c r="B13" s="31" t="s">
        <v>50</v>
      </c>
      <c r="C13" s="42" t="s">
        <v>55</v>
      </c>
      <c r="D13" s="33">
        <f>VLOOKUP(C13,[1]MAY2026!D:E,2,0)</f>
        <v>4396693</v>
      </c>
      <c r="E13" s="34" t="s">
        <v>52</v>
      </c>
      <c r="F13" s="35" t="s">
        <v>56</v>
      </c>
      <c r="G13" s="36">
        <f>VLOOKUP(C13,[1]MAY2026!D:K,8,0)</f>
        <v>45580</v>
      </c>
      <c r="H13" s="37">
        <f>VLOOKUP(C13,[1]MAY2026!D:L,9,0)</f>
        <v>47040</v>
      </c>
      <c r="I13" s="38" t="str">
        <f>VLOOKUP(C13,[1]MAY2026!D:N,11,0)</f>
        <v>2024-9-6</v>
      </c>
      <c r="J13" s="34" t="str">
        <f>VLOOKUP(C13,[1]OCT2025!D:Q,12,0)</f>
        <v>BOS</v>
      </c>
      <c r="K13" s="31" t="str">
        <f>VLOOKUP(C13,[1]OCT2025!D:Q,13,0)</f>
        <v>C-402/Tecnam</v>
      </c>
      <c r="L13" s="39">
        <f>VLOOKUP(C13,[1]MAY2026!D:R,14,0)</f>
        <v>9</v>
      </c>
      <c r="M13" s="31" t="str">
        <f>VLOOKUP(C13,[1]MAY2026!D:R,15,0)</f>
        <v>3-8</v>
      </c>
      <c r="N13" s="40" t="s">
        <v>57</v>
      </c>
    </row>
    <row r="14" spans="1:14" x14ac:dyDescent="0.35">
      <c r="A14" s="31">
        <v>1</v>
      </c>
      <c r="B14" s="31" t="s">
        <v>58</v>
      </c>
      <c r="C14" s="41" t="s">
        <v>59</v>
      </c>
      <c r="D14" s="33">
        <f>VLOOKUP(C14,[1]MAY2026!D:E,2,0)</f>
        <v>5974095</v>
      </c>
      <c r="E14" s="34" t="s">
        <v>60</v>
      </c>
      <c r="F14" s="35" t="s">
        <v>61</v>
      </c>
      <c r="G14" s="36">
        <f>VLOOKUP(C14,[1]MAY2026!D:K,8,0)</f>
        <v>45931</v>
      </c>
      <c r="H14" s="37">
        <f>VLOOKUP(C14,[1]MAY2026!D:L,9,0)</f>
        <v>47391</v>
      </c>
      <c r="I14" s="38" t="str">
        <f>VLOOKUP(C14,[1]MAY2026!D:N,11,0)</f>
        <v>2025-9-20</v>
      </c>
      <c r="J14" s="34" t="str">
        <f>VLOOKUP(C14,[1]OCT2025!D:Q,12,0)</f>
        <v>CLT</v>
      </c>
      <c r="K14" s="31" t="str">
        <f>VLOOKUP(C14,[1]OCT2025!D:Q,13,0)</f>
        <v>ERJ-135</v>
      </c>
      <c r="L14" s="39">
        <f>VLOOKUP(C14,[1]MAY2026!D:R,14,0)</f>
        <v>30</v>
      </c>
      <c r="M14" s="31">
        <f>VLOOKUP(C14,[1]MAY2026!D:R,15,0)</f>
        <v>2</v>
      </c>
      <c r="N14" s="40" t="s">
        <v>62</v>
      </c>
    </row>
    <row r="15" spans="1:14" x14ac:dyDescent="0.35">
      <c r="A15" s="31">
        <v>1</v>
      </c>
      <c r="B15" s="31" t="s">
        <v>63</v>
      </c>
      <c r="C15" s="32" t="s">
        <v>64</v>
      </c>
      <c r="D15" s="33">
        <f>VLOOKUP(C15,[1]MAY2026!D:E,2,0)</f>
        <v>4438611</v>
      </c>
      <c r="E15" s="34" t="s">
        <v>29</v>
      </c>
      <c r="F15" s="35" t="s">
        <v>65</v>
      </c>
      <c r="G15" s="36">
        <f>VLOOKUP(C15,[1]MAY2026!D:K,8,0)</f>
        <v>45717</v>
      </c>
      <c r="H15" s="37">
        <f>VLOOKUP(C15,[1]MAY2026!D:L,9,0)</f>
        <v>47177</v>
      </c>
      <c r="I15" s="38" t="str">
        <f>VLOOKUP(C15,[1]MAY2026!D:N,11,0)</f>
        <v>2025-1-8</v>
      </c>
      <c r="J15" s="34" t="str">
        <f>VLOOKUP(C15,[1]OCT2025!D:Q,12,0)</f>
        <v>MSP</v>
      </c>
      <c r="K15" s="31" t="str">
        <f>VLOOKUP(C15,[1]OCT2025!D:Q,13,0)</f>
        <v>CRJ550/700/900</v>
      </c>
      <c r="L15" s="39" t="str">
        <f>VLOOKUP(C15,[1]MAY2026!D:R,14,0)</f>
        <v>50/65/76</v>
      </c>
      <c r="M15" s="31">
        <f>VLOOKUP(C15,[1]MAY2026!D:R,15,0)</f>
        <v>2</v>
      </c>
      <c r="N15" s="40" t="s">
        <v>66</v>
      </c>
    </row>
    <row r="16" spans="1:14" x14ac:dyDescent="0.35">
      <c r="A16" s="31">
        <v>1</v>
      </c>
      <c r="B16" s="31" t="s">
        <v>45</v>
      </c>
      <c r="C16" s="41" t="s">
        <v>67</v>
      </c>
      <c r="D16" s="33">
        <f>VLOOKUP(C16,[1]MAY2026!D:E,2,0)</f>
        <v>3110192</v>
      </c>
      <c r="E16" s="34" t="s">
        <v>68</v>
      </c>
      <c r="F16" s="35" t="s">
        <v>69</v>
      </c>
      <c r="G16" s="36">
        <f>VLOOKUP(C16,[1]MAY2026!D:K,8,0)</f>
        <v>44866</v>
      </c>
      <c r="H16" s="37">
        <f>VLOOKUP(C16,[1]MAY2026!D:L,9,0)</f>
        <v>46326</v>
      </c>
      <c r="I16" s="38" t="str">
        <f>VLOOKUP(C16,[1]MAY2026!D:N,11,0)</f>
        <v>2022-9-18</v>
      </c>
      <c r="J16" s="34" t="str">
        <f>VLOOKUP(C16,[1]OCT2025!D:Q,12,0)</f>
        <v>IAD/PIT</v>
      </c>
      <c r="K16" s="31" t="str">
        <f>VLOOKUP(C16,[1]OCT2025!D:Q,13,0)</f>
        <v>Caravan</v>
      </c>
      <c r="L16" s="39">
        <f>VLOOKUP(C16,[1]MAY2026!D:R,14,0)</f>
        <v>9</v>
      </c>
      <c r="M16" s="31">
        <f>VLOOKUP(C16,[1]MAY2026!D:R,15,0)</f>
        <v>4</v>
      </c>
      <c r="N16" s="40" t="s">
        <v>70</v>
      </c>
    </row>
    <row r="17" spans="1:14" x14ac:dyDescent="0.35">
      <c r="A17" s="31">
        <v>1</v>
      </c>
      <c r="B17" s="31" t="s">
        <v>63</v>
      </c>
      <c r="C17" s="32" t="s">
        <v>71</v>
      </c>
      <c r="D17" s="33">
        <f>VLOOKUP(C17,[1]MAY2026!D:E,2,0)</f>
        <v>5055895</v>
      </c>
      <c r="E17" s="34" t="s">
        <v>29</v>
      </c>
      <c r="F17" s="35" t="s">
        <v>72</v>
      </c>
      <c r="G17" s="36">
        <f>VLOOKUP(C17,[1]MAY2026!D:K,8,0)</f>
        <v>46054</v>
      </c>
      <c r="H17" s="37">
        <f>VLOOKUP(C17,[1]MAY2026!D:L,9,0)</f>
        <v>47514</v>
      </c>
      <c r="I17" s="38" t="str">
        <f>VLOOKUP(C17,[1]MAY2026!D:N,11,0)</f>
        <v>2026-1-15</v>
      </c>
      <c r="J17" s="34" t="str">
        <f>VLOOKUP(C17,[1]OCT2025!D:Q,12,0)</f>
        <v>MSP</v>
      </c>
      <c r="K17" s="31" t="str">
        <f>VLOOKUP(C17,[1]OCT2025!D:Q,13,0)</f>
        <v>CRJ550/700/900</v>
      </c>
      <c r="L17" s="39">
        <f>VLOOKUP(C17,[1]MAY2026!D:R,14,0)</f>
        <v>50</v>
      </c>
      <c r="M17" s="31">
        <f>VLOOKUP(C17,[1]MAY2026!D:R,15,0)</f>
        <v>2</v>
      </c>
      <c r="N17" s="40" t="s">
        <v>73</v>
      </c>
    </row>
    <row r="18" spans="1:14" x14ac:dyDescent="0.35">
      <c r="A18" s="31">
        <v>1</v>
      </c>
      <c r="B18" s="31" t="s">
        <v>74</v>
      </c>
      <c r="C18" s="41" t="s">
        <v>75</v>
      </c>
      <c r="D18" s="33">
        <f>VLOOKUP(C18,[1]MAY2026!D:E,2,0)</f>
        <v>6637685</v>
      </c>
      <c r="E18" s="34" t="s">
        <v>60</v>
      </c>
      <c r="F18" s="35" t="s">
        <v>76</v>
      </c>
      <c r="G18" s="36">
        <f>VLOOKUP(C18,[1]MAY2026!D:K,8,0)</f>
        <v>45839</v>
      </c>
      <c r="H18" s="37">
        <f>VLOOKUP(C18,[1]MAY2026!D:L,9,0)</f>
        <v>46568</v>
      </c>
      <c r="I18" s="38" t="str">
        <f>VLOOKUP(C18,[1]MAY2026!D:N,11,0)</f>
        <v>2025-4-9</v>
      </c>
      <c r="J18" s="34" t="str">
        <f>VLOOKUP(C18,[1]OCT2025!D:Q,12,0)</f>
        <v>ORD</v>
      </c>
      <c r="K18" s="31" t="str">
        <f>VLOOKUP(C18,[1]OCT2025!D:Q,13,0)</f>
        <v>EMB-135</v>
      </c>
      <c r="L18" s="39">
        <f>VLOOKUP(C18,[1]MAY2026!D:R,14,0)</f>
        <v>30</v>
      </c>
      <c r="M18" s="31">
        <f>VLOOKUP(C18,[1]MAY2026!D:R,15,0)</f>
        <v>2</v>
      </c>
      <c r="N18" s="40" t="s">
        <v>77</v>
      </c>
    </row>
    <row r="19" spans="1:14" x14ac:dyDescent="0.35">
      <c r="A19" s="31">
        <v>1</v>
      </c>
      <c r="B19" s="31" t="s">
        <v>78</v>
      </c>
      <c r="C19" s="32" t="s">
        <v>79</v>
      </c>
      <c r="D19" s="33">
        <f>VLOOKUP(C19,[1]MAY2026!D:E,2,0)</f>
        <v>6799459</v>
      </c>
      <c r="E19" s="34" t="s">
        <v>29</v>
      </c>
      <c r="F19" s="35" t="s">
        <v>80</v>
      </c>
      <c r="G19" s="36">
        <f>VLOOKUP(C19,[1]MAY2026!D:K,8,0)</f>
        <v>45658</v>
      </c>
      <c r="H19" s="37">
        <f>VLOOKUP(C19,[1]MAY2026!D:L,9,0)</f>
        <v>46752</v>
      </c>
      <c r="I19" s="38" t="str">
        <f>VLOOKUP(C19,[1]MAY2026!D:N,11,0)</f>
        <v>2024-10-10</v>
      </c>
      <c r="J19" s="34" t="str">
        <f>VLOOKUP(C19,[1]OCT2025!D:Q,12,0)</f>
        <v>DEN/SLC</v>
      </c>
      <c r="K19" s="31" t="str">
        <f>VLOOKUP(C19,[1]OCT2025!D:Q,13,0)</f>
        <v>CRJ-200/550</v>
      </c>
      <c r="L19" s="39">
        <f>VLOOKUP(C19,[1]MAY2026!D:R,14,0)</f>
        <v>50</v>
      </c>
      <c r="M19" s="31">
        <f>VLOOKUP(C19,[1]MAY2026!D:R,15,0)</f>
        <v>2</v>
      </c>
      <c r="N19" s="40" t="s">
        <v>81</v>
      </c>
    </row>
    <row r="20" spans="1:14" x14ac:dyDescent="0.35">
      <c r="A20" s="31">
        <v>1</v>
      </c>
      <c r="B20" s="31" t="s">
        <v>82</v>
      </c>
      <c r="C20" s="41" t="s">
        <v>83</v>
      </c>
      <c r="D20" s="33">
        <f>VLOOKUP(C20,[1]MAY2026!D:E,2,0)</f>
        <v>5927496</v>
      </c>
      <c r="E20" s="34" t="s">
        <v>60</v>
      </c>
      <c r="F20" s="35" t="s">
        <v>84</v>
      </c>
      <c r="G20" s="36">
        <f>VLOOKUP(C20,[1]MAY2026!D:K,8,0)</f>
        <v>45931</v>
      </c>
      <c r="H20" s="37">
        <f>VLOOKUP(C20,[1]MAY2026!D:L,9,0)</f>
        <v>47391</v>
      </c>
      <c r="I20" s="38" t="str">
        <f>VLOOKUP(C20,[1]MAY2026!D:N,11,0)</f>
        <v>2025-9-21</v>
      </c>
      <c r="J20" s="34" t="str">
        <f>VLOOKUP(C20,[1]OCT2025!D:Q,12,0)</f>
        <v>ORD/CLT</v>
      </c>
      <c r="K20" s="31" t="str">
        <f>VLOOKUP(C20,[1]OCT2025!D:Q,13,0)</f>
        <v>ERJ-135</v>
      </c>
      <c r="L20" s="39">
        <f>VLOOKUP(C20,[1]MAY2026!D:R,14,0)</f>
        <v>30</v>
      </c>
      <c r="M20" s="31">
        <f>VLOOKUP(C20,[1]MAY2026!D:R,15,0)</f>
        <v>2</v>
      </c>
      <c r="N20" s="40" t="s">
        <v>85</v>
      </c>
    </row>
    <row r="21" spans="1:14" x14ac:dyDescent="0.35">
      <c r="A21" s="31">
        <v>1</v>
      </c>
      <c r="B21" s="31" t="s">
        <v>86</v>
      </c>
      <c r="C21" s="41" t="s">
        <v>87</v>
      </c>
      <c r="D21" s="33">
        <f>VLOOKUP(C21,[1]MAY2026!D:E,2,0)</f>
        <v>5814921</v>
      </c>
      <c r="E21" s="34" t="s">
        <v>60</v>
      </c>
      <c r="F21" s="35" t="s">
        <v>88</v>
      </c>
      <c r="G21" s="36">
        <f>VLOOKUP(C21,[1]MAY2026!D:K,8,0)</f>
        <v>46082</v>
      </c>
      <c r="H21" s="37">
        <f>VLOOKUP(C21,[1]MAY2026!D:L,9,0)</f>
        <v>47542</v>
      </c>
      <c r="I21" s="38" t="str">
        <f>VLOOKUP(C21,[1]MAY2026!D:N,11,0)</f>
        <v>2025-11-14</v>
      </c>
      <c r="J21" s="34" t="str">
        <f>VLOOKUP(C21,[1]OCT2025!D:Q,12,0)</f>
        <v>ABQ/PHX</v>
      </c>
      <c r="K21" s="31" t="str">
        <f>VLOOKUP(C21,[1]OCT2025!D:Q,13,0)</f>
        <v>King Air 350</v>
      </c>
      <c r="L21" s="39">
        <f>VLOOKUP(C21,[1]MAY2026!D:R,14,0)</f>
        <v>30</v>
      </c>
      <c r="M21" s="31">
        <f>VLOOKUP(C21,[1]MAY2026!D:R,15,0)</f>
        <v>2</v>
      </c>
      <c r="N21" s="40" t="s">
        <v>89</v>
      </c>
    </row>
    <row r="22" spans="1:14" x14ac:dyDescent="0.35">
      <c r="A22" s="31">
        <v>1</v>
      </c>
      <c r="B22" s="31" t="s">
        <v>90</v>
      </c>
      <c r="C22" s="41" t="s">
        <v>91</v>
      </c>
      <c r="D22" s="33">
        <f>VLOOKUP(C22,[1]MAY2026!D:E,2,0)</f>
        <v>6876615</v>
      </c>
      <c r="E22" s="34" t="s">
        <v>29</v>
      </c>
      <c r="F22" s="35" t="s">
        <v>92</v>
      </c>
      <c r="G22" s="36">
        <f>VLOOKUP(C22,[1]MAY2026!D:K,8,0)</f>
        <v>45658</v>
      </c>
      <c r="H22" s="37">
        <f>VLOOKUP(C22,[1]MAY2026!D:L,9,0)</f>
        <v>46752</v>
      </c>
      <c r="I22" s="38" t="str">
        <f>VLOOKUP(C22,[1]MAY2026!D:N,11,0)</f>
        <v>2024-12-6</v>
      </c>
      <c r="J22" s="34" t="str">
        <f>VLOOKUP(C22,[1]OCT2025!D:Q,12,0)</f>
        <v>SLC</v>
      </c>
      <c r="K22" s="31" t="str">
        <f>VLOOKUP(C22,[1]OCT2025!D:Q,13,0)</f>
        <v>CRJ-550</v>
      </c>
      <c r="L22" s="39">
        <f>VLOOKUP(C22,[1]MAY2026!D:R,14,0)</f>
        <v>50</v>
      </c>
      <c r="M22" s="31">
        <f>VLOOKUP(C22,[1]MAY2026!D:R,15,0)</f>
        <v>2</v>
      </c>
      <c r="N22" s="40" t="s">
        <v>93</v>
      </c>
    </row>
    <row r="23" spans="1:14" x14ac:dyDescent="0.35">
      <c r="A23" s="31">
        <v>1</v>
      </c>
      <c r="B23" s="31" t="s">
        <v>37</v>
      </c>
      <c r="C23" s="41" t="s">
        <v>94</v>
      </c>
      <c r="D23" s="33">
        <f>VLOOKUP(C23,[1]MAY2026!D:E,2,0)</f>
        <v>4185771</v>
      </c>
      <c r="E23" s="34" t="s">
        <v>34</v>
      </c>
      <c r="F23" s="35" t="s">
        <v>39</v>
      </c>
      <c r="G23" s="36">
        <f>VLOOKUP(C23,[1]MAY2026!D:K,8,0)</f>
        <v>45901</v>
      </c>
      <c r="H23" s="37">
        <f>VLOOKUP(C23,[1]MAY2026!D:L,9,0)</f>
        <v>47361</v>
      </c>
      <c r="I23" s="38" t="str">
        <f>VLOOKUP(C23,[1]MAY2026!D:N,11,0)</f>
        <v>2025-7-7</v>
      </c>
      <c r="J23" s="34" t="str">
        <f>VLOOKUP(C23,[1]OCT2025!D:Q,12,0)</f>
        <v>DEN</v>
      </c>
      <c r="K23" s="31" t="str">
        <f>VLOOKUP(C23,[1]OCT2025!D:Q,13,0)</f>
        <v>Metro 23</v>
      </c>
      <c r="L23" s="39">
        <f>VLOOKUP(C23,[1]MAY2026!D:R,14,0)</f>
        <v>9</v>
      </c>
      <c r="M23" s="31">
        <f>VLOOKUP(C23,[1]MAY2026!D:R,15,0)</f>
        <v>2</v>
      </c>
      <c r="N23" s="40" t="s">
        <v>95</v>
      </c>
    </row>
    <row r="24" spans="1:14" x14ac:dyDescent="0.35">
      <c r="A24" s="31">
        <v>1</v>
      </c>
      <c r="B24" s="31" t="s">
        <v>58</v>
      </c>
      <c r="C24" s="41" t="s">
        <v>96</v>
      </c>
      <c r="D24" s="33">
        <f>VLOOKUP(C24,[1]MAY2026!D:E,2,0)</f>
        <v>4590084</v>
      </c>
      <c r="E24" s="34" t="s">
        <v>29</v>
      </c>
      <c r="F24" s="35" t="s">
        <v>97</v>
      </c>
      <c r="G24" s="36">
        <f>VLOOKUP(C24,[1]MAY2026!D:K,8,0)</f>
        <v>45992</v>
      </c>
      <c r="H24" s="37">
        <f>VLOOKUP(C24,[1]MAY2026!D:L,9,0)</f>
        <v>47452</v>
      </c>
      <c r="I24" s="38" t="str">
        <f>VLOOKUP(C24,[1]MAY2026!D:N,11,0)</f>
        <v>2025-11-13</v>
      </c>
      <c r="J24" s="34" t="str">
        <f>VLOOKUP(C24,[1]OCT2025!D:Q,12,0)</f>
        <v>CLT</v>
      </c>
      <c r="K24" s="31" t="str">
        <f>VLOOKUP(C24,[1]OCT2025!D:Q,13,0)</f>
        <v>ERJ-135</v>
      </c>
      <c r="L24" s="39">
        <f>VLOOKUP(C24,[1]MAY2026!D:R,14,0)</f>
        <v>50</v>
      </c>
      <c r="M24" s="31">
        <f>VLOOKUP(C24,[1]MAY2026!D:R,15,0)</f>
        <v>2</v>
      </c>
      <c r="N24" s="40" t="s">
        <v>98</v>
      </c>
    </row>
    <row r="25" spans="1:14" x14ac:dyDescent="0.35">
      <c r="A25" s="31">
        <v>1</v>
      </c>
      <c r="B25" s="31" t="s">
        <v>86</v>
      </c>
      <c r="C25" s="41" t="s">
        <v>99</v>
      </c>
      <c r="D25" s="33">
        <f>VLOOKUP(C25,[1]MAY2026!D:E,2,0)</f>
        <v>4960369</v>
      </c>
      <c r="E25" s="34" t="s">
        <v>34</v>
      </c>
      <c r="F25" s="35" t="s">
        <v>100</v>
      </c>
      <c r="G25" s="36">
        <f>VLOOKUP(C25,[1]MAY2026!D:K,8,0)</f>
        <v>46143</v>
      </c>
      <c r="H25" s="37">
        <f>VLOOKUP(C25,[1]MAY2026!D:L,9,0)</f>
        <v>47603</v>
      </c>
      <c r="I25" s="38" t="str">
        <f>VLOOKUP(C25,[1]MAY2026!D:N,11,0)</f>
        <v>2026-5-6</v>
      </c>
      <c r="J25" s="34" t="str">
        <f>VLOOKUP(C25,[1]OCT2025!D:Q,12,0)</f>
        <v>DFW/DEN</v>
      </c>
      <c r="K25" s="31" t="str">
        <f>VLOOKUP(C25,[1]OCT2025!D:Q,13,0)</f>
        <v>D328 jet/ERJ-145</v>
      </c>
      <c r="L25" s="39" t="str">
        <f>VLOOKUP(C25,[1]MAY2026!D:R,14,0)</f>
        <v>30-50</v>
      </c>
      <c r="M25" s="31">
        <f>VLOOKUP(C25,[1]MAY2026!D:R,15,0)</f>
        <v>2</v>
      </c>
      <c r="N25" s="40" t="s">
        <v>101</v>
      </c>
    </row>
    <row r="26" spans="1:14" x14ac:dyDescent="0.35">
      <c r="A26" s="31">
        <v>1</v>
      </c>
      <c r="B26" s="31" t="s">
        <v>102</v>
      </c>
      <c r="C26" s="32" t="s">
        <v>103</v>
      </c>
      <c r="D26" s="33">
        <f>VLOOKUP(C26,[1]MAY2026!D:E,2,0)</f>
        <v>3703664</v>
      </c>
      <c r="E26" s="34" t="s">
        <v>29</v>
      </c>
      <c r="F26" s="35" t="s">
        <v>104</v>
      </c>
      <c r="G26" s="36">
        <f>VLOOKUP(C26,[1]MAY2026!D:K,8,0)</f>
        <v>45444</v>
      </c>
      <c r="H26" s="37">
        <f>VLOOKUP(C26,[1]MAY2026!D:L,9,0)</f>
        <v>46538</v>
      </c>
      <c r="I26" s="38" t="str">
        <f>VLOOKUP(C26,[1]MAY2026!D:N,11,0)</f>
        <v>2024-5-12</v>
      </c>
      <c r="J26" s="34" t="str">
        <f>VLOOKUP(C26,[1]OCT2025!D:Q,12,0)</f>
        <v>DEN</v>
      </c>
      <c r="K26" s="31" t="str">
        <f>VLOOKUP(C26,[1]OCT2025!D:Q,13,0)</f>
        <v>CRJ-200</v>
      </c>
      <c r="L26" s="39">
        <f>VLOOKUP(C26,[1]MAY2026!D:R,14,0)</f>
        <v>50</v>
      </c>
      <c r="M26" s="31">
        <f>VLOOKUP(C26,[1]MAY2026!D:R,15,0)</f>
        <v>2</v>
      </c>
      <c r="N26" s="40" t="s">
        <v>105</v>
      </c>
    </row>
    <row r="27" spans="1:14" x14ac:dyDescent="0.35">
      <c r="A27" s="31">
        <v>1</v>
      </c>
      <c r="B27" s="31" t="s">
        <v>32</v>
      </c>
      <c r="C27" s="41" t="s">
        <v>106</v>
      </c>
      <c r="D27" s="33">
        <f>VLOOKUP(C27,[1]MAY2026!D:E,2,0)</f>
        <v>7357741</v>
      </c>
      <c r="E27" s="34" t="s">
        <v>34</v>
      </c>
      <c r="F27" s="35" t="s">
        <v>107</v>
      </c>
      <c r="G27" s="36">
        <f>VLOOKUP(C27,[1]MAY2026!D:K,8,0)</f>
        <v>45566</v>
      </c>
      <c r="H27" s="37">
        <f>VLOOKUP(C27,[1]MAY2026!D:L,9,0)</f>
        <v>47026</v>
      </c>
      <c r="I27" s="38" t="str">
        <f>VLOOKUP(C27,[1]MAY2026!D:N,11,0)</f>
        <v>2024-8-8</v>
      </c>
      <c r="J27" s="34" t="str">
        <f>VLOOKUP(C27,[1]OCT2025!D:Q,12,0)</f>
        <v>DEN/PHX</v>
      </c>
      <c r="K27" s="31" t="str">
        <f>VLOOKUP(C27,[1]OCT2025!D:Q,13,0)</f>
        <v>Metro 23</v>
      </c>
      <c r="L27" s="39">
        <f>VLOOKUP(C27,[1]MAY2026!D:R,14,0)</f>
        <v>9</v>
      </c>
      <c r="M27" s="31">
        <f>VLOOKUP(C27,[1]MAY2026!D:R,15,0)</f>
        <v>4</v>
      </c>
      <c r="N27" s="40" t="s">
        <v>108</v>
      </c>
    </row>
    <row r="28" spans="1:14" x14ac:dyDescent="0.35">
      <c r="A28" s="31">
        <v>1</v>
      </c>
      <c r="B28" s="31" t="s">
        <v>109</v>
      </c>
      <c r="C28" s="41" t="s">
        <v>110</v>
      </c>
      <c r="D28" s="33">
        <f>VLOOKUP(C28,[1]MAY2026!D:E,2,0)</f>
        <v>4577415</v>
      </c>
      <c r="E28" s="34" t="s">
        <v>111</v>
      </c>
      <c r="F28" s="35" t="s">
        <v>112</v>
      </c>
      <c r="G28" s="36">
        <f>VLOOKUP(C28,[1]MAY2026!D:K,8,0)</f>
        <v>45566</v>
      </c>
      <c r="H28" s="37">
        <f>VLOOKUP(C28,[1]MAY2026!D:L,9,0)</f>
        <v>47026</v>
      </c>
      <c r="I28" s="38" t="str">
        <f>VLOOKUP(C28,[1]MAY2026!D:N,11,0)</f>
        <v>2024-5-25</v>
      </c>
      <c r="J28" s="34" t="str">
        <f>VLOOKUP(C28,[1]OCT2025!D:Q,12,0)</f>
        <v>OAK/HHR</v>
      </c>
      <c r="K28" s="31" t="str">
        <f>VLOOKUP(C28,[1]OCT2025!D:Q,13,0)</f>
        <v>D-328 jet</v>
      </c>
      <c r="L28" s="39">
        <f>VLOOKUP(C28,[1]MAY2026!D:R,14,0)</f>
        <v>30</v>
      </c>
      <c r="M28" s="31" t="str">
        <f>VLOOKUP(C28,[1]MAY2026!D:R,15,0)</f>
        <v>1-2</v>
      </c>
      <c r="N28" s="40" t="s">
        <v>113</v>
      </c>
    </row>
    <row r="29" spans="1:14" x14ac:dyDescent="0.35">
      <c r="A29" s="31">
        <v>1</v>
      </c>
      <c r="B29" s="31" t="s">
        <v>114</v>
      </c>
      <c r="C29" s="41" t="s">
        <v>115</v>
      </c>
      <c r="D29" s="33">
        <f>VLOOKUP(C29,[1]MAY2026!D:E,2,0)</f>
        <v>6426999</v>
      </c>
      <c r="E29" s="34" t="s">
        <v>29</v>
      </c>
      <c r="F29" s="35" t="s">
        <v>116</v>
      </c>
      <c r="G29" s="36">
        <f>VLOOKUP(C29,[1]MAY2026!D:K,8,0)</f>
        <v>45647</v>
      </c>
      <c r="H29" s="37">
        <f>VLOOKUP(C29,[1]MAY2026!D:L,9,0)</f>
        <v>47118</v>
      </c>
      <c r="I29" s="38" t="str">
        <f>VLOOKUP(C29,[1]MAY2026!D:N,11,0)</f>
        <v>2024-12-12</v>
      </c>
      <c r="J29" s="34" t="str">
        <f>VLOOKUP(C29,[1]OCT2025!D:Q,12,0)</f>
        <v>ORD</v>
      </c>
      <c r="K29" s="31" t="str">
        <f>VLOOKUP(C29,[1]OCT2025!D:Q,13,0)</f>
        <v>CRJ-200</v>
      </c>
      <c r="L29" s="39">
        <f>VLOOKUP(C29,[1]MAY2026!D:R,14,0)</f>
        <v>50</v>
      </c>
      <c r="M29" s="31">
        <f>VLOOKUP(C29,[1]MAY2026!D:R,15,0)</f>
        <v>2</v>
      </c>
      <c r="N29" s="40" t="s">
        <v>117</v>
      </c>
    </row>
    <row r="30" spans="1:14" x14ac:dyDescent="0.35">
      <c r="A30" s="31">
        <v>1</v>
      </c>
      <c r="B30" s="31" t="s">
        <v>118</v>
      </c>
      <c r="C30" s="41" t="s">
        <v>119</v>
      </c>
      <c r="D30" s="33">
        <f>VLOOKUP(C30,[1]MAY2026!D:E,2,0)</f>
        <v>8291485</v>
      </c>
      <c r="E30" s="34" t="s">
        <v>29</v>
      </c>
      <c r="F30" s="35" t="s">
        <v>120</v>
      </c>
      <c r="G30" s="36">
        <f>VLOOKUP(C30,[1]MAY2026!D:K,8,0)</f>
        <v>45474</v>
      </c>
      <c r="H30" s="37">
        <f>VLOOKUP(C30,[1]MAY2026!D:L,9,0)</f>
        <v>46568</v>
      </c>
      <c r="I30" s="38" t="str">
        <f>VLOOKUP(C30,[1]MAY2026!D:N,11,0)</f>
        <v>2024-6-19</v>
      </c>
      <c r="J30" s="34" t="str">
        <f>VLOOKUP(C30,[1]OCT2025!D:Q,12,0)</f>
        <v>DEN</v>
      </c>
      <c r="K30" s="31" t="str">
        <f>VLOOKUP(C30,[1]OCT2025!D:Q,13,0)</f>
        <v>CRJ-200</v>
      </c>
      <c r="L30" s="39">
        <f>VLOOKUP(C30,[1]MAY2026!D:R,14,0)</f>
        <v>50</v>
      </c>
      <c r="M30" s="31">
        <f>VLOOKUP(C30,[1]MAY2026!D:R,15,0)</f>
        <v>2</v>
      </c>
      <c r="N30" s="40" t="s">
        <v>121</v>
      </c>
    </row>
    <row r="31" spans="1:14" x14ac:dyDescent="0.35">
      <c r="A31" s="31">
        <v>1</v>
      </c>
      <c r="B31" s="31" t="s">
        <v>118</v>
      </c>
      <c r="C31" s="41" t="s">
        <v>122</v>
      </c>
      <c r="D31" s="33">
        <f>VLOOKUP(C31,[1]MAY2026!D:E,2,0)</f>
        <v>5833626</v>
      </c>
      <c r="E31" s="34" t="s">
        <v>29</v>
      </c>
      <c r="F31" s="35" t="s">
        <v>123</v>
      </c>
      <c r="G31" s="36">
        <f>VLOOKUP(C31,[1]MAY2026!D:K,8,0)</f>
        <v>45566</v>
      </c>
      <c r="H31" s="37">
        <f>VLOOKUP(C31,[1]MAY2026!D:L,9,0)</f>
        <v>46660</v>
      </c>
      <c r="I31" s="38" t="str">
        <f>VLOOKUP(C31,[1]MAY2026!D:N,11,0)</f>
        <v>2024-8-13</v>
      </c>
      <c r="J31" s="34" t="str">
        <f>VLOOKUP(C31,[1]OCT2025!D:Q,12,0)</f>
        <v>DEN</v>
      </c>
      <c r="K31" s="31" t="str">
        <f>VLOOKUP(C31,[1]OCT2025!D:Q,13,0)</f>
        <v>CRJ-200</v>
      </c>
      <c r="L31" s="39">
        <f>VLOOKUP(C31,[1]MAY2026!D:R,14,0)</f>
        <v>50</v>
      </c>
      <c r="M31" s="31">
        <f>VLOOKUP(C31,[1]MAY2026!D:R,15,0)</f>
        <v>2</v>
      </c>
      <c r="N31" s="40" t="s">
        <v>124</v>
      </c>
    </row>
    <row r="32" spans="1:14" x14ac:dyDescent="0.35">
      <c r="A32" s="31">
        <v>1</v>
      </c>
      <c r="B32" s="31" t="s">
        <v>125</v>
      </c>
      <c r="C32" s="41" t="s">
        <v>126</v>
      </c>
      <c r="D32" s="33">
        <f>VLOOKUP(C32,[1]MAY2026!D:E,2,0)</f>
        <v>7877055</v>
      </c>
      <c r="E32" s="34" t="s">
        <v>29</v>
      </c>
      <c r="F32" s="35" t="s">
        <v>127</v>
      </c>
      <c r="G32" s="36">
        <f>VLOOKUP(C32,[1]MAY2026!D:K,8,0)</f>
        <v>45413</v>
      </c>
      <c r="H32" s="37">
        <f>VLOOKUP(C32,[1]MAY2026!D:L,9,0)</f>
        <v>46507</v>
      </c>
      <c r="I32" s="38" t="str">
        <f>VLOOKUP(C32,[1]MAY2026!D:N,11,0)</f>
        <v>2025-5-4</v>
      </c>
      <c r="J32" s="34" t="str">
        <f>VLOOKUP(C32,[1]OCT2025!D:Q,12,0)</f>
        <v>DEN</v>
      </c>
      <c r="K32" s="31" t="str">
        <f>VLOOKUP(C32,[1]OCT2025!D:Q,13,0)</f>
        <v>CRJ-200</v>
      </c>
      <c r="L32" s="39">
        <f>VLOOKUP(C32,[1]MAY2026!D:R,14,0)</f>
        <v>50</v>
      </c>
      <c r="M32" s="31">
        <f>VLOOKUP(C32,[1]MAY2026!D:R,15,0)</f>
        <v>2</v>
      </c>
      <c r="N32" s="40" t="s">
        <v>128</v>
      </c>
    </row>
    <row r="33" spans="1:14" x14ac:dyDescent="0.35">
      <c r="A33" s="31">
        <v>1</v>
      </c>
      <c r="B33" s="31" t="s">
        <v>45</v>
      </c>
      <c r="C33" s="32" t="s">
        <v>129</v>
      </c>
      <c r="D33" s="33">
        <f>VLOOKUP(C33,[1]MAY2026!D:E,2,0)</f>
        <v>5273736</v>
      </c>
      <c r="E33" s="34" t="s">
        <v>68</v>
      </c>
      <c r="F33" s="35" t="s">
        <v>130</v>
      </c>
      <c r="G33" s="36">
        <f>VLOOKUP(C33,[1]MAY2026!D:K,8,0)</f>
        <v>45597</v>
      </c>
      <c r="H33" s="37">
        <f>VLOOKUP(C33,[1]MAY2026!D:L,9,0)</f>
        <v>46326</v>
      </c>
      <c r="I33" s="38" t="str">
        <f>VLOOKUP(C33,[1]MAY2026!D:N,11,0)</f>
        <v>2024-12-5</v>
      </c>
      <c r="J33" s="34" t="str">
        <f>VLOOKUP(C33,[1]OCT2025!D:Q,12,0)</f>
        <v>IAD/PIT</v>
      </c>
      <c r="K33" s="31" t="str">
        <f>VLOOKUP(C33,[1]OCT2025!D:Q,13,0)</f>
        <v>Caravan</v>
      </c>
      <c r="L33" s="39">
        <f>VLOOKUP(C33,[1]MAY2026!D:R,14,0)</f>
        <v>9</v>
      </c>
      <c r="M33" s="31">
        <f>VLOOKUP(C33,[1]MAY2026!D:R,15,0)</f>
        <v>6</v>
      </c>
      <c r="N33" s="40" t="s">
        <v>131</v>
      </c>
    </row>
    <row r="34" spans="1:14" x14ac:dyDescent="0.35">
      <c r="A34" s="31">
        <v>1</v>
      </c>
      <c r="B34" s="31" t="s">
        <v>132</v>
      </c>
      <c r="C34" s="41" t="s">
        <v>133</v>
      </c>
      <c r="D34" s="33">
        <f>VLOOKUP(C34,[1]MAY2026!D:E,2,0)</f>
        <v>6319461</v>
      </c>
      <c r="E34" s="34" t="s">
        <v>29</v>
      </c>
      <c r="F34" s="35" t="s">
        <v>134</v>
      </c>
      <c r="G34" s="36">
        <f>VLOOKUP(C34,[1]MAY2026!D:K,8,0)</f>
        <v>45627</v>
      </c>
      <c r="H34" s="37">
        <f>VLOOKUP(C34,[1]MAY2026!D:L,9,0)</f>
        <v>46721</v>
      </c>
      <c r="I34" s="38" t="str">
        <f>VLOOKUP(C34,[1]MAY2026!D:N,11,0)</f>
        <v>2024-9-5</v>
      </c>
      <c r="J34" s="34" t="str">
        <f>VLOOKUP(C34,[1]OCT2025!D:Q,12,0)</f>
        <v>ORD</v>
      </c>
      <c r="K34" s="31" t="str">
        <f>VLOOKUP(C34,[1]OCT2025!D:Q,13,0)</f>
        <v>CRJ-200</v>
      </c>
      <c r="L34" s="39">
        <f>VLOOKUP(C34,[1]MAY2026!D:R,14,0)</f>
        <v>50</v>
      </c>
      <c r="M34" s="31">
        <f>VLOOKUP(C34,[1]MAY2026!D:R,15,0)</f>
        <v>2</v>
      </c>
      <c r="N34" s="40" t="s">
        <v>135</v>
      </c>
    </row>
    <row r="35" spans="1:14" x14ac:dyDescent="0.35">
      <c r="A35" s="31">
        <v>1</v>
      </c>
      <c r="B35" s="31" t="s">
        <v>109</v>
      </c>
      <c r="C35" s="41" t="s">
        <v>136</v>
      </c>
      <c r="D35" s="33">
        <f>VLOOKUP(C35,[1]MAY2026!D:E,2,0)</f>
        <v>4881586</v>
      </c>
      <c r="E35" s="34" t="s">
        <v>68</v>
      </c>
      <c r="F35" s="35" t="s">
        <v>137</v>
      </c>
      <c r="G35" s="36">
        <f>VLOOKUP(C35,[1]MAY2026!D:K,8,0)</f>
        <v>46143</v>
      </c>
      <c r="H35" s="37">
        <f>VLOOKUP(C35,[1]MAY2026!D:L,9,0)</f>
        <v>46296</v>
      </c>
      <c r="I35" s="38" t="str">
        <f>VLOOKUP(C35,[1]MAY2026!D:N,11,0)</f>
        <v>2026-5-8</v>
      </c>
      <c r="J35" s="34" t="str">
        <f>VLOOKUP(C35,[1]OCT2025!D:Q,12,0)</f>
        <v>LAX/PHX</v>
      </c>
      <c r="K35" s="31" t="str">
        <f>VLOOKUP(C35,[1]OCT2025!D:Q,13,0)</f>
        <v>Caravan</v>
      </c>
      <c r="L35" s="39">
        <f>VLOOKUP(C35,[1]MAY2026!D:R,14,0)</f>
        <v>9</v>
      </c>
      <c r="M35" s="31">
        <f>VLOOKUP(C35,[1]MAY2026!D:R,15,0)</f>
        <v>4</v>
      </c>
      <c r="N35" s="40" t="s">
        <v>138</v>
      </c>
    </row>
    <row r="36" spans="1:14" x14ac:dyDescent="0.35">
      <c r="A36" s="31">
        <v>1</v>
      </c>
      <c r="B36" s="31" t="s">
        <v>139</v>
      </c>
      <c r="C36" s="41" t="s">
        <v>140</v>
      </c>
      <c r="D36" s="33">
        <f>VLOOKUP(C36,[1]MAY2026!D:E,2,0)</f>
        <v>6598335</v>
      </c>
      <c r="E36" s="34" t="s">
        <v>47</v>
      </c>
      <c r="F36" s="35" t="s">
        <v>141</v>
      </c>
      <c r="G36" s="36">
        <f>VLOOKUP(C36,[1]MAY2026!D:K,8,0)</f>
        <v>45931</v>
      </c>
      <c r="H36" s="37">
        <f>VLOOKUP(C36,[1]MAY2026!D:L,9,0)</f>
        <v>47391</v>
      </c>
      <c r="I36" s="38" t="str">
        <f>VLOOKUP(C36,[1]MAY2026!D:N,11,0)</f>
        <v>2025-8-15</v>
      </c>
      <c r="J36" s="34" t="str">
        <f>VLOOKUP(C36,[1]OCT2025!D:Q,12,0)</f>
        <v>DFW</v>
      </c>
      <c r="K36" s="31" t="str">
        <f>VLOOKUP(C36,[1]OCT2025!D:Q,13,0)</f>
        <v>ERJ-135</v>
      </c>
      <c r="L36" s="39">
        <f>VLOOKUP(C36,[1]MAY2026!D:R,14,0)</f>
        <v>30</v>
      </c>
      <c r="M36" s="31">
        <f>VLOOKUP(C36,[1]MAY2026!D:R,15,0)</f>
        <v>2</v>
      </c>
      <c r="N36" s="40" t="s">
        <v>142</v>
      </c>
    </row>
    <row r="37" spans="1:14" x14ac:dyDescent="0.35">
      <c r="A37" s="31">
        <v>1</v>
      </c>
      <c r="B37" s="31" t="s">
        <v>41</v>
      </c>
      <c r="C37" s="41" t="s">
        <v>143</v>
      </c>
      <c r="D37" s="33">
        <f>VLOOKUP(C37,[1]MAY2026!D:E,2,0)</f>
        <v>5361460</v>
      </c>
      <c r="E37" s="34" t="s">
        <v>29</v>
      </c>
      <c r="F37" s="35" t="s">
        <v>144</v>
      </c>
      <c r="G37" s="36">
        <f>VLOOKUP(C37,[1]MAY2026!D:K,8,0)</f>
        <v>46023</v>
      </c>
      <c r="H37" s="37">
        <f>VLOOKUP(C37,[1]MAY2026!D:L,9,0)</f>
        <v>46752</v>
      </c>
      <c r="I37" s="38" t="str">
        <f>VLOOKUP(C37,[1]MAY2026!D:N,11,0)</f>
        <v>2026-1-19</v>
      </c>
      <c r="J37" s="34" t="str">
        <f>VLOOKUP(C37,[1]OCT2025!D:Q,12,0)</f>
        <v>DTW/MSP</v>
      </c>
      <c r="K37" s="31" t="str">
        <f>VLOOKUP(C37,[1]OCT2025!D:Q,13,0)</f>
        <v>CRJ550/700/900</v>
      </c>
      <c r="L37" s="39">
        <f>VLOOKUP(C37,[1]MAY2026!D:R,14,0)</f>
        <v>50</v>
      </c>
      <c r="M37" s="31">
        <f>VLOOKUP(C37,[1]MAY2026!D:R,15,0)</f>
        <v>2</v>
      </c>
      <c r="N37" s="40" t="s">
        <v>145</v>
      </c>
    </row>
    <row r="38" spans="1:14" x14ac:dyDescent="0.35">
      <c r="A38" s="31">
        <v>1</v>
      </c>
      <c r="B38" s="31" t="s">
        <v>74</v>
      </c>
      <c r="C38" s="41" t="s">
        <v>146</v>
      </c>
      <c r="D38" s="33">
        <f>VLOOKUP(C38,[1]MAY2026!D:E,2,0)</f>
        <v>7409142</v>
      </c>
      <c r="E38" s="34" t="s">
        <v>29</v>
      </c>
      <c r="F38" s="35" t="s">
        <v>147</v>
      </c>
      <c r="G38" s="36">
        <f>VLOOKUP(C38,[1]MAY2026!D:K,8,0)</f>
        <v>45383</v>
      </c>
      <c r="H38" s="37">
        <f>VLOOKUP(C38,[1]MAY2026!D:L,9,0)</f>
        <v>46477</v>
      </c>
      <c r="I38" s="38" t="str">
        <f>VLOOKUP(C38,[1]MAY2026!D:N,11,0)</f>
        <v>2024-3-6</v>
      </c>
      <c r="J38" s="34" t="str">
        <f>VLOOKUP(C38,[1]OCT2025!D:Q,12,0)</f>
        <v>ORD</v>
      </c>
      <c r="K38" s="31" t="str">
        <f>VLOOKUP(C38,[1]OCT2025!D:Q,13,0)</f>
        <v>CRJ-200</v>
      </c>
      <c r="L38" s="39">
        <f>VLOOKUP(C38,[1]MAY2026!D:R,14,0)</f>
        <v>50</v>
      </c>
      <c r="M38" s="31">
        <f>VLOOKUP(C38,[1]MAY2026!D:R,15,0)</f>
        <v>2</v>
      </c>
      <c r="N38" s="40" t="s">
        <v>148</v>
      </c>
    </row>
    <row r="39" spans="1:14" x14ac:dyDescent="0.35">
      <c r="A39" s="31">
        <v>1</v>
      </c>
      <c r="B39" s="31" t="s">
        <v>82</v>
      </c>
      <c r="C39" s="44" t="s">
        <v>149</v>
      </c>
      <c r="D39" s="33">
        <f>VLOOKUP(C39,[1]MAY2026!D:E,2,0)</f>
        <v>5727896</v>
      </c>
      <c r="E39" s="34" t="s">
        <v>60</v>
      </c>
      <c r="F39" s="35" t="s">
        <v>150</v>
      </c>
      <c r="G39" s="36">
        <f>VLOOKUP(C39,[1]MAY2026!D:K,8,0)</f>
        <v>45931</v>
      </c>
      <c r="H39" s="37">
        <f>VLOOKUP(C39,[1]MAY2026!D:L,9,0)</f>
        <v>47391</v>
      </c>
      <c r="I39" s="38" t="str">
        <f>VLOOKUP(C39,[1]MAY2026!D:N,11,0)</f>
        <v>2025-8-4</v>
      </c>
      <c r="J39" s="34" t="str">
        <f>VLOOKUP(C39,[1]OCT2025!D:Q,12,0)</f>
        <v>ORD/DFW</v>
      </c>
      <c r="K39" s="31" t="str">
        <f>VLOOKUP(C39,[1]OCT2025!D:Q,13,0)</f>
        <v>ERJ-135</v>
      </c>
      <c r="L39" s="39">
        <f>VLOOKUP(C39,[1]MAY2026!D:R,14,0)</f>
        <v>30</v>
      </c>
      <c r="M39" s="31">
        <f>VLOOKUP(C39,[1]MAY2026!D:R,15,0)</f>
        <v>2</v>
      </c>
      <c r="N39" s="40" t="s">
        <v>151</v>
      </c>
    </row>
    <row r="40" spans="1:14" x14ac:dyDescent="0.35">
      <c r="A40" s="31">
        <v>1</v>
      </c>
      <c r="B40" s="31" t="s">
        <v>125</v>
      </c>
      <c r="C40" s="41" t="s">
        <v>152</v>
      </c>
      <c r="D40" s="33">
        <f>VLOOKUP(C40,[1]MAY2026!D:E,2,0)</f>
        <v>5897640</v>
      </c>
      <c r="E40" s="34" t="s">
        <v>153</v>
      </c>
      <c r="F40" s="35" t="s">
        <v>154</v>
      </c>
      <c r="G40" s="36">
        <f>VLOOKUP(C40,[1]MAY2026!D:K,8,0)</f>
        <v>45505</v>
      </c>
      <c r="H40" s="37">
        <f>VLOOKUP(C40,[1]MAY2026!D:L,9,0)</f>
        <v>46234</v>
      </c>
      <c r="I40" s="38" t="str">
        <f>VLOOKUP(C40,[1]MAY2026!D:N,11,0)</f>
        <v>2024-7-9</v>
      </c>
      <c r="J40" s="34" t="str">
        <f>VLOOKUP(C40,[1]OCT2025!D:Q,12,0)</f>
        <v>DFW</v>
      </c>
      <c r="K40" s="31" t="str">
        <f>VLOOKUP(C40,[1]OCT2025!D:Q,13,0)</f>
        <v>ERJ-145</v>
      </c>
      <c r="L40" s="39">
        <f>VLOOKUP(C40,[1]MAY2026!D:R,14,0)</f>
        <v>50</v>
      </c>
      <c r="M40" s="31">
        <f>VLOOKUP(C40,[1]MAY2026!D:R,15,0)</f>
        <v>2</v>
      </c>
      <c r="N40" s="40" t="s">
        <v>155</v>
      </c>
    </row>
    <row r="41" spans="1:14" x14ac:dyDescent="0.35">
      <c r="A41" s="31">
        <v>1</v>
      </c>
      <c r="B41" s="31" t="s">
        <v>78</v>
      </c>
      <c r="C41" s="41" t="s">
        <v>156</v>
      </c>
      <c r="D41" s="33">
        <f>VLOOKUP(C41,[1]MAY2026!D:E,2,0)</f>
        <v>2998773</v>
      </c>
      <c r="E41" s="34" t="s">
        <v>52</v>
      </c>
      <c r="F41" s="35" t="s">
        <v>157</v>
      </c>
      <c r="G41" s="36">
        <f>VLOOKUP(C41,[1]MAY2026!D:K,8,0)</f>
        <v>45292</v>
      </c>
      <c r="H41" s="37">
        <f>VLOOKUP(C41,[1]MAY2026!D:L,9,0)</f>
        <v>46752</v>
      </c>
      <c r="I41" s="38" t="str">
        <f>VLOOKUP(C41,[1]MAY2026!D:N,11,0)</f>
        <v>2023-8-13</v>
      </c>
      <c r="J41" s="34" t="str">
        <f>VLOOKUP(C41,[1]OCT2025!D:Q,12,0)</f>
        <v>BIL</v>
      </c>
      <c r="K41" s="31" t="str">
        <f>VLOOKUP(C41,[1]OCT2025!D:Q,13,0)</f>
        <v>C402/C208/P2012</v>
      </c>
      <c r="L41" s="39">
        <f>VLOOKUP(C41,[1]MAY2026!D:R,14,0)</f>
        <v>9</v>
      </c>
      <c r="M41" s="31">
        <f>VLOOKUP(C41,[1]MAY2026!D:R,15,0)</f>
        <v>2</v>
      </c>
      <c r="N41" s="40" t="s">
        <v>158</v>
      </c>
    </row>
    <row r="42" spans="1:14" x14ac:dyDescent="0.35">
      <c r="A42" s="31">
        <v>1</v>
      </c>
      <c r="B42" s="31" t="s">
        <v>78</v>
      </c>
      <c r="C42" s="41" t="s">
        <v>159</v>
      </c>
      <c r="D42" s="33">
        <f>VLOOKUP(C42,[1]MAY2026!D:E,2,0)</f>
        <v>3168853</v>
      </c>
      <c r="E42" s="34" t="s">
        <v>52</v>
      </c>
      <c r="F42" s="35" t="s">
        <v>157</v>
      </c>
      <c r="G42" s="36">
        <f>VLOOKUP(C42,[1]MAY2026!D:K,8,0)</f>
        <v>45292</v>
      </c>
      <c r="H42" s="37">
        <f>VLOOKUP(C42,[1]MAY2026!D:L,9,0)</f>
        <v>46752</v>
      </c>
      <c r="I42" s="38" t="str">
        <f>VLOOKUP(C42,[1]MAY2026!D:N,11,0)</f>
        <v>2023-8-13</v>
      </c>
      <c r="J42" s="34" t="str">
        <f>VLOOKUP(C42,[1]OCT2025!D:Q,12,0)</f>
        <v>BIL</v>
      </c>
      <c r="K42" s="31" t="str">
        <f>VLOOKUP(C42,[1]OCT2025!D:Q,13,0)</f>
        <v>C402/C208/P2012</v>
      </c>
      <c r="L42" s="39">
        <f>VLOOKUP(C42,[1]MAY2026!D:R,14,0)</f>
        <v>9</v>
      </c>
      <c r="M42" s="31">
        <f>VLOOKUP(C42,[1]MAY2026!D:R,15,0)</f>
        <v>2</v>
      </c>
      <c r="N42" s="40" t="s">
        <v>160</v>
      </c>
    </row>
    <row r="43" spans="1:14" x14ac:dyDescent="0.35">
      <c r="A43" s="31">
        <v>1</v>
      </c>
      <c r="B43" s="31" t="s">
        <v>37</v>
      </c>
      <c r="C43" s="41" t="s">
        <v>161</v>
      </c>
      <c r="D43" s="33">
        <f>VLOOKUP(C43,[1]MAY2026!D:E,2,0)</f>
        <v>4997598</v>
      </c>
      <c r="E43" s="34" t="s">
        <v>29</v>
      </c>
      <c r="F43" s="35" t="s">
        <v>162</v>
      </c>
      <c r="G43" s="36">
        <f>VLOOKUP(C43,[1]MAY2026!D:K,8,0)</f>
        <v>45839</v>
      </c>
      <c r="H43" s="37">
        <f>VLOOKUP(C43,[1]MAY2026!D:L,9,0)</f>
        <v>46568</v>
      </c>
      <c r="I43" s="38" t="str">
        <f>VLOOKUP(C43,[1]MAY2026!D:N,11,0)</f>
        <v>2025-3-14</v>
      </c>
      <c r="J43" s="34" t="str">
        <f>VLOOKUP(C43,[1]OCT2025!D:Q,12,0)</f>
        <v>DFW</v>
      </c>
      <c r="K43" s="31" t="str">
        <f>VLOOKUP(C43,[1]OCT2025!D:Q,13,0)</f>
        <v>CRJ-700/900</v>
      </c>
      <c r="L43" s="39" t="str">
        <f>VLOOKUP(C43,[1]MAY2026!D:R,14,0)</f>
        <v>65/76</v>
      </c>
      <c r="M43" s="31">
        <f>VLOOKUP(C43,[1]MAY2026!D:R,15,0)</f>
        <v>2</v>
      </c>
      <c r="N43" s="40" t="s">
        <v>163</v>
      </c>
    </row>
    <row r="44" spans="1:14" x14ac:dyDescent="0.35">
      <c r="A44" s="31">
        <v>1</v>
      </c>
      <c r="B44" s="31" t="s">
        <v>58</v>
      </c>
      <c r="C44" s="44" t="s">
        <v>164</v>
      </c>
      <c r="D44" s="33">
        <f>VLOOKUP(C44,[1]MAY2026!D:E,2,0)</f>
        <v>6042750</v>
      </c>
      <c r="E44" s="34" t="s">
        <v>29</v>
      </c>
      <c r="F44" s="35" t="s">
        <v>165</v>
      </c>
      <c r="G44" s="36">
        <f>VLOOKUP(C44,[1]MAY2026!D:K,8,0)</f>
        <v>45962</v>
      </c>
      <c r="H44" s="37">
        <f>VLOOKUP(C44,[1]MAY2026!D:L,9,0)</f>
        <v>46326</v>
      </c>
      <c r="I44" s="38" t="str">
        <f>VLOOKUP(C44,[1]MAY2026!D:N,11,0)</f>
        <v>2025-9-14</v>
      </c>
      <c r="J44" s="34" t="str">
        <f>VLOOKUP(C44,[1]OCT2025!D:Q,12,0)</f>
        <v>CLT/ORD</v>
      </c>
      <c r="K44" s="31" t="str">
        <f>VLOOKUP(C44,[1]OCT2025!D:Q,13,0)</f>
        <v>ERJ-135</v>
      </c>
      <c r="L44" s="39">
        <f>VLOOKUP(C44,[1]MAY2026!D:R,14,0)</f>
        <v>50</v>
      </c>
      <c r="M44" s="31">
        <f>VLOOKUP(C44,[1]MAY2026!D:R,15,0)</f>
        <v>2</v>
      </c>
      <c r="N44" s="40" t="s">
        <v>166</v>
      </c>
    </row>
    <row r="45" spans="1:14" x14ac:dyDescent="0.35">
      <c r="A45" s="31">
        <v>1</v>
      </c>
      <c r="B45" s="31" t="s">
        <v>167</v>
      </c>
      <c r="C45" s="41" t="s">
        <v>168</v>
      </c>
      <c r="D45" s="33">
        <f>VLOOKUP(C45,[1]MAY2026!D:E,2,0)</f>
        <v>6398108</v>
      </c>
      <c r="E45" s="34" t="s">
        <v>34</v>
      </c>
      <c r="F45" s="35" t="s">
        <v>169</v>
      </c>
      <c r="G45" s="36">
        <f>VLOOKUP(C45,[1]MAY2026!D:K,8,0)</f>
        <v>45931</v>
      </c>
      <c r="H45" s="37">
        <f>VLOOKUP(C45,[1]MAY2026!D:L,9,0)</f>
        <v>46660</v>
      </c>
      <c r="I45" s="38" t="str">
        <f>VLOOKUP(C45,[1]MAY2026!D:N,11,0)</f>
        <v>2025-7-6</v>
      </c>
      <c r="J45" s="34" t="str">
        <f>VLOOKUP(C45,[1]OCT2025!D:Q,12,0)</f>
        <v>ATL</v>
      </c>
      <c r="K45" s="31" t="str">
        <f>VLOOKUP(C45,[1]OCT2025!D:Q,13,0)</f>
        <v>Dornier 328</v>
      </c>
      <c r="L45" s="39">
        <f>VLOOKUP(C45,[1]MAY2026!D:R,14,0)</f>
        <v>30</v>
      </c>
      <c r="M45" s="31">
        <f>VLOOKUP(C45,[1]MAY2026!D:R,15,0)</f>
        <v>2</v>
      </c>
      <c r="N45" s="40" t="s">
        <v>170</v>
      </c>
    </row>
    <row r="46" spans="1:14" x14ac:dyDescent="0.35">
      <c r="A46" s="31">
        <v>1</v>
      </c>
      <c r="B46" s="31" t="s">
        <v>171</v>
      </c>
      <c r="C46" s="41" t="s">
        <v>172</v>
      </c>
      <c r="D46" s="33">
        <f>VLOOKUP(C46,[1]MAY2026!D:E,2,0)</f>
        <v>1034866</v>
      </c>
      <c r="E46" s="34" t="s">
        <v>68</v>
      </c>
      <c r="F46" s="35" t="s">
        <v>173</v>
      </c>
      <c r="G46" s="36">
        <f>VLOOKUP(C46,[1]MAY2026!D:K,8,0)</f>
        <v>45323</v>
      </c>
      <c r="H46" s="37">
        <f>VLOOKUP(C46,[1]MAY2026!D:L,9,0)</f>
        <v>46783</v>
      </c>
      <c r="I46" s="38" t="str">
        <f>VLOOKUP(C46,[1]MAY2026!D:N,11,0)</f>
        <v>2024-1-14</v>
      </c>
      <c r="J46" s="34" t="str">
        <f>VLOOKUP(C46,[1]OCT2025!D:Q,12,0)</f>
        <v>OGG</v>
      </c>
      <c r="K46" s="31" t="str">
        <f>VLOOKUP(C46,[1]OCT2025!D:Q,13,0)</f>
        <v>Caravan</v>
      </c>
      <c r="L46" s="39">
        <f>VLOOKUP(C46,[1]MAY2026!D:R,14,0)</f>
        <v>9</v>
      </c>
      <c r="M46" s="31">
        <f>VLOOKUP(C46,[1]MAY2026!D:R,15,0)</f>
        <v>2</v>
      </c>
      <c r="N46" s="40" t="s">
        <v>174</v>
      </c>
    </row>
    <row r="47" spans="1:14" x14ac:dyDescent="0.35">
      <c r="A47" s="31">
        <v>1</v>
      </c>
      <c r="B47" s="31" t="s">
        <v>41</v>
      </c>
      <c r="C47" s="41" t="s">
        <v>175</v>
      </c>
      <c r="D47" s="33">
        <f>VLOOKUP(C47,[1]MAY2026!D:E,2,0)</f>
        <v>6969646</v>
      </c>
      <c r="E47" s="34" t="s">
        <v>29</v>
      </c>
      <c r="F47" s="35" t="s">
        <v>176</v>
      </c>
      <c r="G47" s="36">
        <f>VLOOKUP(C47,[1]MAY2026!D:K,8,0)</f>
        <v>45689</v>
      </c>
      <c r="H47" s="37">
        <f>VLOOKUP(C47,[1]MAY2026!D:L,9,0)</f>
        <v>46783</v>
      </c>
      <c r="I47" s="38" t="str">
        <f>VLOOKUP(C47,[1]MAY2026!D:N,11,0)</f>
        <v>2024-12-9</v>
      </c>
      <c r="J47" s="34" t="str">
        <f>VLOOKUP(C47,[1]OCT2025!D:Q,12,0)</f>
        <v>ORD</v>
      </c>
      <c r="K47" s="31" t="str">
        <f>VLOOKUP(C47,[1]OCT2025!D:Q,13,0)</f>
        <v>CRJ-200</v>
      </c>
      <c r="L47" s="39">
        <f>VLOOKUP(C47,[1]MAY2026!D:R,14,0)</f>
        <v>50</v>
      </c>
      <c r="M47" s="31">
        <f>VLOOKUP(C47,[1]MAY2026!D:R,15,0)</f>
        <v>2</v>
      </c>
      <c r="N47" s="40" t="s">
        <v>177</v>
      </c>
    </row>
    <row r="48" spans="1:14" x14ac:dyDescent="0.35">
      <c r="A48" s="31">
        <v>1</v>
      </c>
      <c r="B48" s="31" t="s">
        <v>139</v>
      </c>
      <c r="C48" s="41" t="s">
        <v>178</v>
      </c>
      <c r="D48" s="33">
        <f>VLOOKUP(C48,[1]MAY2026!D:E,2,0)</f>
        <v>4081000</v>
      </c>
      <c r="E48" s="34" t="s">
        <v>68</v>
      </c>
      <c r="F48" s="35" t="s">
        <v>141</v>
      </c>
      <c r="G48" s="36">
        <f>VLOOKUP(C48,[1]MAY2026!D:K,8,0)</f>
        <v>44986</v>
      </c>
      <c r="H48" s="37">
        <f>VLOOKUP(C48,[1]MAY2026!D:L,9,0)</f>
        <v>46446</v>
      </c>
      <c r="I48" s="38" t="str">
        <f>VLOOKUP(C48,[1]MAY2026!D:N,11,0)</f>
        <v>2023-1-10</v>
      </c>
      <c r="J48" s="34" t="str">
        <f>VLOOKUP(C48,[1]OCT2025!D:Q,12,0)</f>
        <v>DFW/MEM</v>
      </c>
      <c r="K48" s="31" t="str">
        <f>VLOOKUP(C48,[1]OCT2025!D:Q,13,0)</f>
        <v>Caravan</v>
      </c>
      <c r="L48" s="39">
        <f>VLOOKUP(C48,[1]MAY2026!D:R,14,0)</f>
        <v>9</v>
      </c>
      <c r="M48" s="31">
        <f>VLOOKUP(C48,[1]MAY2026!D:R,15,0)</f>
        <v>3</v>
      </c>
      <c r="N48" s="40" t="s">
        <v>179</v>
      </c>
    </row>
    <row r="49" spans="1:14" s="43" customFormat="1" x14ac:dyDescent="0.35">
      <c r="A49" s="31">
        <v>1</v>
      </c>
      <c r="B49" s="40" t="s">
        <v>167</v>
      </c>
      <c r="C49" s="41" t="s">
        <v>180</v>
      </c>
      <c r="D49" s="33">
        <f>VLOOKUP(C49,[1]MAY2026!D:E,2,0)</f>
        <v>6854806</v>
      </c>
      <c r="E49" s="34" t="s">
        <v>29</v>
      </c>
      <c r="F49" s="35" t="s">
        <v>181</v>
      </c>
      <c r="G49" s="36">
        <f>VLOOKUP(C49,[1]MAY2026!D:K,8,0)</f>
        <v>45383</v>
      </c>
      <c r="H49" s="37">
        <f>VLOOKUP(C49,[1]MAY2026!D:L,9,0)</f>
        <v>46477</v>
      </c>
      <c r="I49" s="38" t="str">
        <f>VLOOKUP(C49,[1]MAY2026!D:N,11,0)</f>
        <v>2024-3-3</v>
      </c>
      <c r="J49" s="34" t="str">
        <f>VLOOKUP(C49,[1]OCT2025!D:Q,12,0)</f>
        <v>IAH</v>
      </c>
      <c r="K49" s="31" t="str">
        <f>VLOOKUP(C49,[1]OCT2025!D:Q,13,0)</f>
        <v>CRJ-200</v>
      </c>
      <c r="L49" s="39">
        <f>VLOOKUP(C49,[1]MAY2026!D:R,14,0)</f>
        <v>50</v>
      </c>
      <c r="M49" s="31">
        <f>VLOOKUP(C49,[1]MAY2026!D:R,15,0)</f>
        <v>2</v>
      </c>
      <c r="N49" s="40" t="s">
        <v>182</v>
      </c>
    </row>
    <row r="50" spans="1:14" x14ac:dyDescent="0.35">
      <c r="A50" s="31">
        <v>1</v>
      </c>
      <c r="B50" s="31" t="s">
        <v>78</v>
      </c>
      <c r="C50" s="41" t="s">
        <v>183</v>
      </c>
      <c r="D50" s="33">
        <f>VLOOKUP(C50,[1]MAY2026!D:E,2,0)</f>
        <v>3141042</v>
      </c>
      <c r="E50" s="34" t="s">
        <v>52</v>
      </c>
      <c r="F50" s="35" t="s">
        <v>157</v>
      </c>
      <c r="G50" s="36">
        <f>VLOOKUP(C50,[1]MAY2026!D:K,8,0)</f>
        <v>45292</v>
      </c>
      <c r="H50" s="37">
        <f>VLOOKUP(C50,[1]MAY2026!D:L,9,0)</f>
        <v>46752</v>
      </c>
      <c r="I50" s="38" t="str">
        <f>VLOOKUP(C50,[1]MAY2026!D:N,11,0)</f>
        <v>2023-8-13</v>
      </c>
      <c r="J50" s="34" t="str">
        <f>VLOOKUP(C50,[1]OCT2025!D:Q,12,0)</f>
        <v>BIL</v>
      </c>
      <c r="K50" s="31" t="str">
        <f>VLOOKUP(C50,[1]OCT2025!D:Q,13,0)</f>
        <v>C402/C208/P2012</v>
      </c>
      <c r="L50" s="39">
        <f>VLOOKUP(C50,[1]MAY2026!D:R,14,0)</f>
        <v>9</v>
      </c>
      <c r="M50" s="31">
        <f>VLOOKUP(C50,[1]MAY2026!D:R,15,0)</f>
        <v>2</v>
      </c>
      <c r="N50" s="40" t="s">
        <v>184</v>
      </c>
    </row>
    <row r="51" spans="1:14" x14ac:dyDescent="0.35">
      <c r="A51" s="31">
        <v>1</v>
      </c>
      <c r="B51" s="31" t="s">
        <v>125</v>
      </c>
      <c r="C51" s="41" t="s">
        <v>185</v>
      </c>
      <c r="D51" s="33">
        <f>VLOOKUP(C51,[1]MAY2026!D:E,2,0)</f>
        <v>6895691</v>
      </c>
      <c r="E51" s="34" t="s">
        <v>29</v>
      </c>
      <c r="F51" s="35" t="s">
        <v>186</v>
      </c>
      <c r="G51" s="36">
        <f>VLOOKUP(C51,[1]MAY2026!D:K,8,0)</f>
        <v>45413</v>
      </c>
      <c r="H51" s="37">
        <f>VLOOKUP(C51,[1]MAY2026!D:L,9,0)</f>
        <v>46507</v>
      </c>
      <c r="I51" s="38" t="str">
        <f>VLOOKUP(C51,[1]MAY2026!D:N,11,0)</f>
        <v>2024-5-1</v>
      </c>
      <c r="J51" s="34" t="str">
        <f>VLOOKUP(C51,[1]OCT2025!D:Q,12,0)</f>
        <v>DEN</v>
      </c>
      <c r="K51" s="31" t="str">
        <f>VLOOKUP(C51,[1]OCT2025!D:Q,13,0)</f>
        <v>CRJ-200</v>
      </c>
      <c r="L51" s="39">
        <f>VLOOKUP(C51,[1]MAY2026!D:R,14,0)</f>
        <v>50</v>
      </c>
      <c r="M51" s="31">
        <f>VLOOKUP(C51,[1]MAY2026!D:R,15,0)</f>
        <v>2</v>
      </c>
      <c r="N51" s="40" t="s">
        <v>187</v>
      </c>
    </row>
    <row r="52" spans="1:14" x14ac:dyDescent="0.35">
      <c r="A52" s="31">
        <v>1</v>
      </c>
      <c r="B52" s="31" t="s">
        <v>63</v>
      </c>
      <c r="C52" s="41" t="s">
        <v>188</v>
      </c>
      <c r="D52" s="33">
        <f>VLOOKUP(C52,[1]MAY2026!D:E,2,0)</f>
        <v>7482063</v>
      </c>
      <c r="E52" s="34" t="s">
        <v>29</v>
      </c>
      <c r="F52" s="35" t="s">
        <v>189</v>
      </c>
      <c r="G52" s="36">
        <f>VLOOKUP(C52,[1]MAY2026!D:K,8,0)</f>
        <v>45444</v>
      </c>
      <c r="H52" s="37">
        <f>VLOOKUP(C52,[1]MAY2026!D:L,9,0)</f>
        <v>46538</v>
      </c>
      <c r="I52" s="38" t="str">
        <f>VLOOKUP(C52,[1]MAY2026!D:N,11,0)</f>
        <v>2024-5-13</v>
      </c>
      <c r="J52" s="34" t="str">
        <f>VLOOKUP(C52,[1]OCT2025!D:Q,12,0)</f>
        <v>MSP</v>
      </c>
      <c r="K52" s="31" t="str">
        <f>VLOOKUP(C52,[1]OCT2025!D:Q,13,0)</f>
        <v>CRJ550/700/900</v>
      </c>
      <c r="L52" s="39" t="str">
        <f>VLOOKUP(C52,[1]MAY2026!D:R,14,0)</f>
        <v>50/65/76</v>
      </c>
      <c r="M52" s="31">
        <f>VLOOKUP(C52,[1]MAY2026!D:R,15,0)</f>
        <v>2</v>
      </c>
      <c r="N52" s="40" t="s">
        <v>190</v>
      </c>
    </row>
    <row r="53" spans="1:14" x14ac:dyDescent="0.35">
      <c r="A53" s="31">
        <v>1</v>
      </c>
      <c r="B53" s="31" t="s">
        <v>139</v>
      </c>
      <c r="C53" s="41" t="s">
        <v>191</v>
      </c>
      <c r="D53" s="33">
        <f>VLOOKUP(C53,[1]MAY2026!D:E,2,0)</f>
        <v>3161866</v>
      </c>
      <c r="E53" s="34" t="s">
        <v>68</v>
      </c>
      <c r="F53" s="35" t="s">
        <v>141</v>
      </c>
      <c r="G53" s="36">
        <f>VLOOKUP(C53,[1]MAY2026!D:K,8,0)</f>
        <v>44986</v>
      </c>
      <c r="H53" s="37">
        <f>VLOOKUP(C53,[1]MAY2026!D:L,9,0)</f>
        <v>46446</v>
      </c>
      <c r="I53" s="38" t="str">
        <f>VLOOKUP(C53,[1]MAY2026!D:N,11,0)</f>
        <v>2023-1-10</v>
      </c>
      <c r="J53" s="34" t="str">
        <f>VLOOKUP(C53,[1]OCT2025!D:Q,12,0)</f>
        <v>DFW/MEM</v>
      </c>
      <c r="K53" s="31" t="str">
        <f>VLOOKUP(C53,[1]OCT2025!D:Q,13,0)</f>
        <v>Caravan</v>
      </c>
      <c r="L53" s="39">
        <f>VLOOKUP(C53,[1]MAY2026!D:R,14,0)</f>
        <v>9</v>
      </c>
      <c r="M53" s="31">
        <f>VLOOKUP(C53,[1]MAY2026!D:R,15,0)</f>
        <v>3</v>
      </c>
      <c r="N53" s="40" t="s">
        <v>192</v>
      </c>
    </row>
    <row r="54" spans="1:14" x14ac:dyDescent="0.35">
      <c r="A54" s="31">
        <v>1</v>
      </c>
      <c r="B54" s="31" t="s">
        <v>63</v>
      </c>
      <c r="C54" s="41" t="s">
        <v>193</v>
      </c>
      <c r="D54" s="33">
        <f>VLOOKUP(C54,[1]MAY2026!D:E,2,0)</f>
        <v>5652073</v>
      </c>
      <c r="E54" s="34" t="s">
        <v>29</v>
      </c>
      <c r="F54" s="35" t="s">
        <v>194</v>
      </c>
      <c r="G54" s="36">
        <f>VLOOKUP(C54,[1]MAY2026!D:K,8,0)</f>
        <v>46054</v>
      </c>
      <c r="H54" s="37">
        <f>VLOOKUP(C54,[1]MAY2026!D:L,9,0)</f>
        <v>47514</v>
      </c>
      <c r="I54" s="38" t="str">
        <f>VLOOKUP(C54,[1]MAY2026!D:N,11,0)</f>
        <v>2026-1-15</v>
      </c>
      <c r="J54" s="34" t="str">
        <f>VLOOKUP(C54,[1]OCT2025!D:Q,12,0)</f>
        <v>MSP</v>
      </c>
      <c r="K54" s="31" t="str">
        <f>VLOOKUP(C54,[1]OCT2025!D:Q,13,0)</f>
        <v>CRJ550/700/900</v>
      </c>
      <c r="L54" s="39">
        <f>VLOOKUP(C54,[1]MAY2026!D:R,14,0)</f>
        <v>50</v>
      </c>
      <c r="M54" s="31">
        <f>VLOOKUP(C54,[1]MAY2026!D:R,15,0)</f>
        <v>2</v>
      </c>
      <c r="N54" s="40" t="s">
        <v>195</v>
      </c>
    </row>
    <row r="55" spans="1:14" x14ac:dyDescent="0.35">
      <c r="A55" s="31">
        <v>1</v>
      </c>
      <c r="B55" s="31" t="s">
        <v>41</v>
      </c>
      <c r="C55" s="41" t="s">
        <v>196</v>
      </c>
      <c r="D55" s="33">
        <f>VLOOKUP(C55,[1]MAY2026!D:E,2,0)</f>
        <v>5015812</v>
      </c>
      <c r="E55" s="34" t="s">
        <v>29</v>
      </c>
      <c r="F55" s="35" t="s">
        <v>197</v>
      </c>
      <c r="G55" s="36">
        <f>VLOOKUP(C55,[1]MAY2026!D:K,8,0)</f>
        <v>46054</v>
      </c>
      <c r="H55" s="37">
        <f>VLOOKUP(C55,[1]MAY2026!D:L,9,0)</f>
        <v>47514</v>
      </c>
      <c r="I55" s="38" t="str">
        <f>VLOOKUP(C55,[1]MAY2026!D:N,11,0)</f>
        <v>2026-1-15</v>
      </c>
      <c r="J55" s="34" t="str">
        <f>VLOOKUP(C55,[1]OCT2025!D:Q,12,0)</f>
        <v>DTW/MSP</v>
      </c>
      <c r="K55" s="31" t="str">
        <f>VLOOKUP(C55,[1]OCT2025!D:Q,13,0)</f>
        <v>CRJ550/700/900</v>
      </c>
      <c r="L55" s="39">
        <f>VLOOKUP(C55,[1]MAY2026!D:R,14,0)</f>
        <v>50</v>
      </c>
      <c r="M55" s="31">
        <f>VLOOKUP(C55,[1]MAY2026!D:R,15,0)</f>
        <v>2</v>
      </c>
      <c r="N55" s="40" t="s">
        <v>198</v>
      </c>
    </row>
    <row r="56" spans="1:14" x14ac:dyDescent="0.35">
      <c r="A56" s="31">
        <v>1</v>
      </c>
      <c r="B56" s="31" t="s">
        <v>41</v>
      </c>
      <c r="C56" s="41" t="s">
        <v>199</v>
      </c>
      <c r="D56" s="33">
        <f>VLOOKUP(C56,[1]MAY2026!D:E,2,0)</f>
        <v>7709208</v>
      </c>
      <c r="E56" s="34" t="s">
        <v>34</v>
      </c>
      <c r="F56" s="35" t="s">
        <v>200</v>
      </c>
      <c r="G56" s="36">
        <f>VLOOKUP(C56,[1]MAY2026!D:K,8,0)</f>
        <v>45200</v>
      </c>
      <c r="H56" s="37">
        <f>VLOOKUP(C56,[1]MAY2026!D:L,9,0)</f>
        <v>46660</v>
      </c>
      <c r="I56" s="38" t="str">
        <f>VLOOKUP(C56,[1]MAY2026!D:N,11,0)</f>
        <v>2023-6-18</v>
      </c>
      <c r="J56" s="34" t="str">
        <f>VLOOKUP(C56,[1]OCT2025!D:Q,12,0)</f>
        <v>MSP/ORD</v>
      </c>
      <c r="K56" s="31" t="str">
        <f>VLOOKUP(C56,[1]OCT2025!D:Q,13,0)</f>
        <v>D328 jet/ERJ-145</v>
      </c>
      <c r="L56" s="39" t="str">
        <f>VLOOKUP(C56,[1]MAY2026!D:R,14,0)</f>
        <v>30-50</v>
      </c>
      <c r="M56" s="31">
        <f>VLOOKUP(C56,[1]MAY2026!D:R,15,0)</f>
        <v>2</v>
      </c>
      <c r="N56" s="40" t="s">
        <v>201</v>
      </c>
    </row>
    <row r="57" spans="1:14" ht="26" x14ac:dyDescent="0.35">
      <c r="A57" s="31">
        <v>1</v>
      </c>
      <c r="B57" s="31" t="s">
        <v>202</v>
      </c>
      <c r="C57" s="41" t="s">
        <v>203</v>
      </c>
      <c r="D57" s="33">
        <f>VLOOKUP(C57,[1]MAY2026!D:E,2,0)</f>
        <v>8510905</v>
      </c>
      <c r="E57" s="34" t="s">
        <v>34</v>
      </c>
      <c r="F57" s="35" t="s">
        <v>204</v>
      </c>
      <c r="G57" s="36">
        <f>VLOOKUP(C57,[1]MAY2026!D:K,8,0)</f>
        <v>45627</v>
      </c>
      <c r="H57" s="37">
        <f>VLOOKUP(C57,[1]MAY2026!D:L,9,0)</f>
        <v>47087</v>
      </c>
      <c r="I57" s="38" t="str">
        <f>VLOOKUP(C57,[1]MAY2026!D:N,11,0)</f>
        <v>2024-8-4</v>
      </c>
      <c r="J57" s="34" t="str">
        <f>VLOOKUP(C57,[1]OCT2025!D:Q,12,0)</f>
        <v>ATL</v>
      </c>
      <c r="K57" s="31" t="str">
        <f>VLOOKUP(C57,[1]OCT2025!D:Q,13,0)</f>
        <v>Dornier 328/EMB145</v>
      </c>
      <c r="L57" s="39" t="str">
        <f>VLOOKUP(C57,[1]MAY2026!D:R,14,0)</f>
        <v>30/50</v>
      </c>
      <c r="M57" s="31">
        <f>VLOOKUP(C57,[1]MAY2026!D:R,15,0)</f>
        <v>6</v>
      </c>
      <c r="N57" s="40" t="s">
        <v>205</v>
      </c>
    </row>
    <row r="58" spans="1:14" x14ac:dyDescent="0.35">
      <c r="A58" s="31">
        <v>1</v>
      </c>
      <c r="B58" s="31" t="s">
        <v>118</v>
      </c>
      <c r="C58" s="41" t="s">
        <v>206</v>
      </c>
      <c r="D58" s="33">
        <f>VLOOKUP(C58,[1]MAY2026!D:E,2,0)</f>
        <v>7964830</v>
      </c>
      <c r="E58" s="34" t="s">
        <v>29</v>
      </c>
      <c r="F58" s="35" t="s">
        <v>120</v>
      </c>
      <c r="G58" s="36">
        <f>VLOOKUP(C58,[1]MAY2026!D:K,8,0)</f>
        <v>45474</v>
      </c>
      <c r="H58" s="37">
        <f>VLOOKUP(C58,[1]MAY2026!D:L,9,0)</f>
        <v>46568</v>
      </c>
      <c r="I58" s="38" t="str">
        <f>VLOOKUP(C58,[1]MAY2026!D:N,11,0)</f>
        <v>2024-6-19</v>
      </c>
      <c r="J58" s="34" t="str">
        <f>VLOOKUP(C58,[1]OCT2025!D:Q,12,0)</f>
        <v>DEN</v>
      </c>
      <c r="K58" s="31" t="str">
        <f>VLOOKUP(C58,[1]OCT2025!D:Q,13,0)</f>
        <v>CRJ-200</v>
      </c>
      <c r="L58" s="39">
        <f>VLOOKUP(C58,[1]MAY2026!D:R,14,0)</f>
        <v>50</v>
      </c>
      <c r="M58" s="31">
        <f>VLOOKUP(C58,[1]MAY2026!D:R,15,0)</f>
        <v>2</v>
      </c>
      <c r="N58" s="40" t="s">
        <v>207</v>
      </c>
    </row>
    <row r="59" spans="1:14" x14ac:dyDescent="0.35">
      <c r="A59" s="31">
        <v>1</v>
      </c>
      <c r="B59" s="31" t="s">
        <v>45</v>
      </c>
      <c r="C59" s="41" t="s">
        <v>208</v>
      </c>
      <c r="D59" s="33">
        <f>VLOOKUP(C59,[1]MAY2026!D:E,2,0)</f>
        <v>5673281</v>
      </c>
      <c r="E59" s="34" t="s">
        <v>29</v>
      </c>
      <c r="F59" s="35" t="s">
        <v>209</v>
      </c>
      <c r="G59" s="36">
        <f>VLOOKUP(C59,[1]MAY2026!D:K,8,0)</f>
        <v>45962</v>
      </c>
      <c r="H59" s="37">
        <f>VLOOKUP(C59,[1]MAY2026!D:L,9,0)</f>
        <v>47422</v>
      </c>
      <c r="I59" s="38" t="str">
        <f>VLOOKUP(C59,[1]MAY2026!D:N,11,0)</f>
        <v>2025-8-5</v>
      </c>
      <c r="J59" s="34" t="str">
        <f>VLOOKUP(C59,[1]OCT2025!D:Q,12,0)</f>
        <v>IAD/ORD</v>
      </c>
      <c r="K59" s="31" t="str">
        <f>VLOOKUP(C59,[1]OCT2025!D:Q,13,0)</f>
        <v>CRJ-200</v>
      </c>
      <c r="L59" s="39">
        <f>VLOOKUP(C59,[1]MAY2026!D:R,14,0)</f>
        <v>50</v>
      </c>
      <c r="M59" s="31">
        <f>VLOOKUP(C59,[1]MAY2026!D:R,15,0)</f>
        <v>2</v>
      </c>
      <c r="N59" s="40" t="s">
        <v>210</v>
      </c>
    </row>
    <row r="60" spans="1:14" x14ac:dyDescent="0.35">
      <c r="A60" s="31">
        <v>1</v>
      </c>
      <c r="B60" s="31" t="s">
        <v>139</v>
      </c>
      <c r="C60" s="41" t="s">
        <v>211</v>
      </c>
      <c r="D60" s="33">
        <f>VLOOKUP(C60,[1]MAY2026!D:E,2,0)</f>
        <v>4530408</v>
      </c>
      <c r="E60" s="34" t="s">
        <v>68</v>
      </c>
      <c r="F60" s="35" t="s">
        <v>141</v>
      </c>
      <c r="G60" s="36">
        <f>VLOOKUP(C60,[1]MAY2026!D:K,8,0)</f>
        <v>46082</v>
      </c>
      <c r="H60" s="37">
        <f>VLOOKUP(C60,[1]MAY2026!D:L,9,0)</f>
        <v>46812</v>
      </c>
      <c r="I60" s="38" t="str">
        <f>VLOOKUP(C60,[1]MAY2026!D:N,11,0)</f>
        <v>2026-3-16</v>
      </c>
      <c r="J60" s="34" t="str">
        <f>VLOOKUP(C60,[1]OCT2025!D:Q,12,0)</f>
        <v>BNA/STL</v>
      </c>
      <c r="K60" s="31" t="str">
        <f>VLOOKUP(C60,[1]OCT2025!D:Q,13,0)</f>
        <v>Caravan</v>
      </c>
      <c r="L60" s="39">
        <f>VLOOKUP(C60,[1]MAY2026!D:R,14,0)</f>
        <v>9</v>
      </c>
      <c r="M60" s="31">
        <f>VLOOKUP(C60,[1]MAY2026!D:R,15,0)</f>
        <v>3</v>
      </c>
      <c r="N60" s="40" t="s">
        <v>212</v>
      </c>
    </row>
    <row r="61" spans="1:14" x14ac:dyDescent="0.35">
      <c r="A61" s="31">
        <v>1</v>
      </c>
      <c r="B61" s="31" t="s">
        <v>82</v>
      </c>
      <c r="C61" s="41" t="s">
        <v>213</v>
      </c>
      <c r="D61" s="33">
        <f>VLOOKUP(C61,[1]MAY2026!D:E,2,0)</f>
        <v>6250434</v>
      </c>
      <c r="E61" s="34" t="s">
        <v>29</v>
      </c>
      <c r="F61" s="35" t="s">
        <v>214</v>
      </c>
      <c r="G61" s="36">
        <f>VLOOKUP(C61,[1]MAY2026!D:K,8,0)</f>
        <v>45413</v>
      </c>
      <c r="H61" s="37">
        <f>VLOOKUP(C61,[1]MAY2026!D:L,9,0)</f>
        <v>46507</v>
      </c>
      <c r="I61" s="38" t="str">
        <f>VLOOKUP(C61,[1]MAY2026!D:N,11,0)</f>
        <v>2024-3-11</v>
      </c>
      <c r="J61" s="34" t="str">
        <f>VLOOKUP(C61,[1]OCT2025!D:Q,12,0)</f>
        <v>DEN/ORD</v>
      </c>
      <c r="K61" s="31" t="str">
        <f>VLOOKUP(C61,[1]OCT2025!D:Q,13,0)</f>
        <v>CRJ-200</v>
      </c>
      <c r="L61" s="39">
        <f>VLOOKUP(C61,[1]MAY2026!D:R,14,0)</f>
        <v>50</v>
      </c>
      <c r="M61" s="31">
        <f>VLOOKUP(C61,[1]MAY2026!D:R,15,0)</f>
        <v>2</v>
      </c>
      <c r="N61" s="40" t="s">
        <v>215</v>
      </c>
    </row>
    <row r="62" spans="1:14" x14ac:dyDescent="0.35">
      <c r="A62" s="31">
        <v>1</v>
      </c>
      <c r="B62" s="40" t="s">
        <v>171</v>
      </c>
      <c r="C62" s="32" t="s">
        <v>216</v>
      </c>
      <c r="D62" s="33">
        <f>VLOOKUP(C62,[1]MAY2026!D:E,2,0)</f>
        <v>2439528</v>
      </c>
      <c r="E62" s="34" t="s">
        <v>68</v>
      </c>
      <c r="F62" s="35" t="s">
        <v>217</v>
      </c>
      <c r="G62" s="36">
        <f>VLOOKUP(C62,[1]MAY2026!D:K,8,0)</f>
        <v>45778</v>
      </c>
      <c r="H62" s="37">
        <f>VLOOKUP(C62,[1]MAY2026!D:L,9,0)</f>
        <v>47238</v>
      </c>
      <c r="I62" s="38" t="str">
        <f>VLOOKUP(C62,[1]MAY2026!D:N,11,0)</f>
        <v>2025-5-2</v>
      </c>
      <c r="J62" s="34" t="str">
        <f>VLOOKUP(C62,[1]OCT2025!D:Q,12,0)</f>
        <v>HNL/MKK</v>
      </c>
      <c r="K62" s="31" t="str">
        <f>VLOOKUP(C62,[1]OCT2025!D:Q,13,0)</f>
        <v>Caravan</v>
      </c>
      <c r="L62" s="39">
        <f>VLOOKUP(C62,[1]MAY2026!D:R,14,0)</f>
        <v>9</v>
      </c>
      <c r="M62" s="31">
        <f>VLOOKUP(C62,[1]MAY2026!D:R,15,0)</f>
        <v>5</v>
      </c>
      <c r="N62" s="40" t="s">
        <v>218</v>
      </c>
    </row>
    <row r="63" spans="1:14" x14ac:dyDescent="0.35">
      <c r="A63" s="31">
        <v>1</v>
      </c>
      <c r="B63" s="40" t="s">
        <v>171</v>
      </c>
      <c r="C63" s="41" t="s">
        <v>219</v>
      </c>
      <c r="D63" s="33">
        <f>VLOOKUP(C63,[1]MAY2026!D:E,2,0)</f>
        <v>1006986</v>
      </c>
      <c r="E63" s="34" t="s">
        <v>68</v>
      </c>
      <c r="F63" s="35" t="s">
        <v>220</v>
      </c>
      <c r="G63" s="36">
        <f>VLOOKUP(C63,[1]MAY2026!D:K,8,0)</f>
        <v>45839</v>
      </c>
      <c r="H63" s="37">
        <f>VLOOKUP(C63,[1]MAY2026!D:L,9,0)</f>
        <v>47299</v>
      </c>
      <c r="I63" s="38" t="str">
        <f>VLOOKUP(C63,[1]MAY2026!D:N,11,0)</f>
        <v>2025-7-3</v>
      </c>
      <c r="J63" s="34" t="str">
        <f>VLOOKUP(C63,[1]OCT2025!D:Q,12,0)</f>
        <v>OGG</v>
      </c>
      <c r="K63" s="31" t="str">
        <f>VLOOKUP(C63,[1]OCT2025!D:Q,13,0)</f>
        <v>Caravan</v>
      </c>
      <c r="L63" s="39">
        <f>VLOOKUP(C63,[1]MAY2026!D:R,14,0)</f>
        <v>9</v>
      </c>
      <c r="M63" s="31">
        <f>VLOOKUP(C63,[1]MAY2026!D:R,15,0)</f>
        <v>2</v>
      </c>
      <c r="N63" s="40" t="s">
        <v>221</v>
      </c>
    </row>
    <row r="64" spans="1:14" x14ac:dyDescent="0.35">
      <c r="A64" s="31">
        <v>1</v>
      </c>
      <c r="B64" s="31" t="s">
        <v>37</v>
      </c>
      <c r="C64" s="41" t="s">
        <v>222</v>
      </c>
      <c r="D64" s="33">
        <f>VLOOKUP(C64,[1]MAY2026!D:E,2,0)</f>
        <v>6306828</v>
      </c>
      <c r="E64" s="34" t="s">
        <v>29</v>
      </c>
      <c r="F64" s="35" t="s">
        <v>223</v>
      </c>
      <c r="G64" s="36">
        <f>VLOOKUP(C64,[1]MAY2026!D:K,8,0)</f>
        <v>45597</v>
      </c>
      <c r="H64" s="37">
        <f>VLOOKUP(C64,[1]MAY2026!D:L,9,0)</f>
        <v>46691</v>
      </c>
      <c r="I64" s="38" t="str">
        <f>VLOOKUP(C64,[1]MAY2026!D:N,11,0)</f>
        <v>2024-8-7</v>
      </c>
      <c r="J64" s="34" t="str">
        <f>VLOOKUP(C64,[1]OCT2025!D:Q,12,0)</f>
        <v>DEN</v>
      </c>
      <c r="K64" s="31" t="str">
        <f>VLOOKUP(C64,[1]OCT2025!D:Q,13,0)</f>
        <v>CRJ-200</v>
      </c>
      <c r="L64" s="39">
        <f>VLOOKUP(C64,[1]MAY2026!D:R,14,0)</f>
        <v>50</v>
      </c>
      <c r="M64" s="31">
        <f>VLOOKUP(C64,[1]MAY2026!D:R,15,0)</f>
        <v>2</v>
      </c>
      <c r="N64" s="40" t="s">
        <v>224</v>
      </c>
    </row>
    <row r="65" spans="1:14" x14ac:dyDescent="0.35">
      <c r="A65" s="31">
        <v>1</v>
      </c>
      <c r="B65" s="31" t="s">
        <v>82</v>
      </c>
      <c r="C65" s="41" t="s">
        <v>225</v>
      </c>
      <c r="D65" s="33">
        <f>VLOOKUP(C65,[1]MAY2026!D:E,2,0)</f>
        <v>5834057</v>
      </c>
      <c r="E65" s="34" t="s">
        <v>60</v>
      </c>
      <c r="F65" s="35" t="s">
        <v>226</v>
      </c>
      <c r="G65" s="36">
        <f>VLOOKUP(C65,[1]MAY2026!D:K,8,0)</f>
        <v>45139</v>
      </c>
      <c r="H65" s="37">
        <f>VLOOKUP(C65,[1]MAY2026!D:L,9,0)</f>
        <v>46234</v>
      </c>
      <c r="I65" s="38" t="str">
        <f>VLOOKUP(C65,[1]MAY2026!D:N,11,0)</f>
        <v>2023-4-8</v>
      </c>
      <c r="J65" s="34" t="str">
        <f>VLOOKUP(C65,[1]OCT2025!D:Q,12,0)</f>
        <v>ORD</v>
      </c>
      <c r="K65" s="31" t="str">
        <f>VLOOKUP(C65,[1]OCT2025!D:Q,13,0)</f>
        <v>ERJ-135</v>
      </c>
      <c r="L65" s="39">
        <f>VLOOKUP(C65,[1]MAY2026!D:R,14,0)</f>
        <v>30</v>
      </c>
      <c r="M65" s="31">
        <f>VLOOKUP(C65,[1]MAY2026!D:R,15,0)</f>
        <v>2</v>
      </c>
      <c r="N65" s="40" t="s">
        <v>227</v>
      </c>
    </row>
    <row r="66" spans="1:14" x14ac:dyDescent="0.35">
      <c r="A66" s="31">
        <v>1</v>
      </c>
      <c r="B66" s="31" t="s">
        <v>171</v>
      </c>
      <c r="C66" s="41" t="s">
        <v>228</v>
      </c>
      <c r="D66" s="33">
        <f>VLOOKUP(C66,[1]MAY2026!D:E,2,0)</f>
        <v>4069543</v>
      </c>
      <c r="E66" s="34" t="s">
        <v>68</v>
      </c>
      <c r="F66" s="35" t="s">
        <v>229</v>
      </c>
      <c r="G66" s="36">
        <f>VLOOKUP(C66,[1]MAY2026!D:K,8,0)</f>
        <v>45536</v>
      </c>
      <c r="H66" s="37">
        <f>VLOOKUP(C66,[1]MAY2026!D:L,9,0)</f>
        <v>46265</v>
      </c>
      <c r="I66" s="38" t="str">
        <f>VLOOKUP(C66,[1]MAY2026!D:N,11,0)</f>
        <v>2024-8-3</v>
      </c>
      <c r="J66" s="34" t="str">
        <f>VLOOKUP(C66,[1]OCT2025!D:Q,12,0)</f>
        <v>HNL/OGG</v>
      </c>
      <c r="K66" s="31" t="str">
        <f>VLOOKUP(C66,[1]OCT2025!D:Q,13,0)</f>
        <v>Caravan</v>
      </c>
      <c r="L66" s="39">
        <f>VLOOKUP(C66,[1]MAY2026!D:R,14,0)</f>
        <v>9</v>
      </c>
      <c r="M66" s="31">
        <f>VLOOKUP(C66,[1]MAY2026!D:R,15,0)</f>
        <v>9</v>
      </c>
      <c r="N66" s="40" t="s">
        <v>230</v>
      </c>
    </row>
    <row r="67" spans="1:14" x14ac:dyDescent="0.35">
      <c r="A67" s="31">
        <v>1</v>
      </c>
      <c r="B67" s="31" t="s">
        <v>45</v>
      </c>
      <c r="C67" s="41" t="s">
        <v>231</v>
      </c>
      <c r="D67" s="33">
        <f>VLOOKUP(C67,[1]MAY2026!D:E,2,0)</f>
        <v>5173875</v>
      </c>
      <c r="E67" s="34" t="s">
        <v>29</v>
      </c>
      <c r="F67" s="35" t="s">
        <v>232</v>
      </c>
      <c r="G67" s="36">
        <f>VLOOKUP(C67,[1]MAY2026!D:K,8,0)</f>
        <v>46082</v>
      </c>
      <c r="H67" s="37">
        <f>VLOOKUP(C67,[1]MAY2026!D:L,9,0)</f>
        <v>47483</v>
      </c>
      <c r="I67" s="38" t="str">
        <f>VLOOKUP(C67,[1]MAY2026!D:N,11,0)</f>
        <v>2026-1-18</v>
      </c>
      <c r="J67" s="34" t="str">
        <f>VLOOKUP(C67,[1]OCT2025!D:Q,12,0)</f>
        <v>IAD/PIT</v>
      </c>
      <c r="K67" s="31" t="str">
        <f>VLOOKUP(C67,[1]OCT2025!D:Q,13,0)</f>
        <v>Caravan</v>
      </c>
      <c r="L67" s="39">
        <f>VLOOKUP(C67,[1]MAY2026!D:R,14,0)</f>
        <v>50</v>
      </c>
      <c r="M67" s="31">
        <f>VLOOKUP(C67,[1]MAY2026!D:R,15,0)</f>
        <v>2</v>
      </c>
      <c r="N67" s="40" t="s">
        <v>233</v>
      </c>
    </row>
    <row r="68" spans="1:14" x14ac:dyDescent="0.35">
      <c r="A68" s="31">
        <v>1</v>
      </c>
      <c r="B68" s="31" t="s">
        <v>102</v>
      </c>
      <c r="C68" s="41" t="s">
        <v>234</v>
      </c>
      <c r="D68" s="33">
        <f>VLOOKUP(C68,[1]MAY2026!D:E,2,0)</f>
        <v>5406432</v>
      </c>
      <c r="E68" s="34" t="s">
        <v>29</v>
      </c>
      <c r="F68" s="35" t="s">
        <v>235</v>
      </c>
      <c r="G68" s="36">
        <f>VLOOKUP(C68,[1]MAY2026!D:K,8,0)</f>
        <v>45566</v>
      </c>
      <c r="H68" s="37">
        <f>VLOOKUP(C68,[1]MAY2026!D:L,9,0)</f>
        <v>46660</v>
      </c>
      <c r="I68" s="38" t="str">
        <f>VLOOKUP(C68,[1]MAY2026!D:N,11,0)</f>
        <v>2024-8-14</v>
      </c>
      <c r="J68" s="34" t="str">
        <f>VLOOKUP(C68,[1]OCT2025!D:Q,12,0)</f>
        <v>DEN</v>
      </c>
      <c r="K68" s="31" t="str">
        <f>VLOOKUP(C68,[1]OCT2025!D:Q,13,0)</f>
        <v>CRJ-200</v>
      </c>
      <c r="L68" s="39">
        <f>VLOOKUP(C68,[1]MAY2026!D:R,14,0)</f>
        <v>50</v>
      </c>
      <c r="M68" s="31">
        <f>VLOOKUP(C68,[1]MAY2026!D:R,15,0)</f>
        <v>2</v>
      </c>
      <c r="N68" s="40" t="s">
        <v>236</v>
      </c>
    </row>
    <row r="69" spans="1:14" x14ac:dyDescent="0.35">
      <c r="A69" s="31">
        <v>1</v>
      </c>
      <c r="B69" s="31" t="s">
        <v>237</v>
      </c>
      <c r="C69" s="41" t="s">
        <v>238</v>
      </c>
      <c r="D69" s="33">
        <f>VLOOKUP(C69,[1]MAY2026!D:E,2,0)</f>
        <v>6584164</v>
      </c>
      <c r="E69" s="34" t="s">
        <v>52</v>
      </c>
      <c r="F69" s="35" t="s">
        <v>239</v>
      </c>
      <c r="G69" s="36">
        <f>VLOOKUP(C69,[1]MAY2026!D:K,8,0)</f>
        <v>44896</v>
      </c>
      <c r="H69" s="37">
        <f>VLOOKUP(C69,[1]MAY2026!D:L,9,0)</f>
        <v>46356</v>
      </c>
      <c r="I69" s="38" t="str">
        <f>VLOOKUP(C69,[1]MAY2026!D:N,11,0)</f>
        <v>2022-11-31</v>
      </c>
      <c r="J69" s="34" t="str">
        <f>VLOOKUP(C69,[1]OCT2025!D:Q,12,0)</f>
        <v>BOS/HPN</v>
      </c>
      <c r="K69" s="31" t="str">
        <f>VLOOKUP(C69,[1]OCT2025!D:Q,13,0)</f>
        <v>Tecnam P2012</v>
      </c>
      <c r="L69" s="39">
        <f>VLOOKUP(C69,[1]MAY2026!D:R,14,0)</f>
        <v>9</v>
      </c>
      <c r="M69" s="31">
        <f>VLOOKUP(C69,[1]MAY2026!D:R,15,0)</f>
        <v>6</v>
      </c>
      <c r="N69" s="40" t="s">
        <v>240</v>
      </c>
    </row>
    <row r="70" spans="1:14" x14ac:dyDescent="0.35">
      <c r="A70" s="31">
        <v>1</v>
      </c>
      <c r="B70" s="31" t="s">
        <v>125</v>
      </c>
      <c r="C70" s="41" t="s">
        <v>241</v>
      </c>
      <c r="D70" s="33">
        <f>VLOOKUP(C70,[1]MAY2026!D:E,2,0)</f>
        <v>7469415</v>
      </c>
      <c r="E70" s="34" t="s">
        <v>29</v>
      </c>
      <c r="F70" s="35" t="s">
        <v>242</v>
      </c>
      <c r="G70" s="36">
        <f>VLOOKUP(C70,[1]MAY2026!D:K,8,0)</f>
        <v>45413</v>
      </c>
      <c r="H70" s="37">
        <f>VLOOKUP(C70,[1]MAY2026!D:L,9,0)</f>
        <v>46507</v>
      </c>
      <c r="I70" s="38" t="str">
        <f>VLOOKUP(C70,[1]MAY2026!D:N,11,0)</f>
        <v>2025-5-4</v>
      </c>
      <c r="J70" s="34" t="str">
        <f>VLOOKUP(C70,[1]OCT2025!D:Q,12,0)</f>
        <v>DEN</v>
      </c>
      <c r="K70" s="31" t="str">
        <f>VLOOKUP(C70,[1]OCT2025!D:Q,13,0)</f>
        <v>CRJ-200</v>
      </c>
      <c r="L70" s="39">
        <f>VLOOKUP(C70,[1]MAY2026!D:R,14,0)</f>
        <v>50</v>
      </c>
      <c r="M70" s="31">
        <f>VLOOKUP(C70,[1]MAY2026!D:R,15,0)</f>
        <v>2</v>
      </c>
      <c r="N70" s="40" t="s">
        <v>243</v>
      </c>
    </row>
    <row r="71" spans="1:14" x14ac:dyDescent="0.35">
      <c r="A71" s="31">
        <v>1</v>
      </c>
      <c r="B71" s="31" t="s">
        <v>244</v>
      </c>
      <c r="C71" s="41" t="s">
        <v>245</v>
      </c>
      <c r="D71" s="33">
        <f>VLOOKUP(C71,[1]MAY2026!D:E,2,0)</f>
        <v>5168497</v>
      </c>
      <c r="E71" s="34" t="s">
        <v>47</v>
      </c>
      <c r="F71" s="35" t="s">
        <v>246</v>
      </c>
      <c r="G71" s="36">
        <f>VLOOKUP(C71,[1]MAY2026!D:K,8,0)</f>
        <v>45200</v>
      </c>
      <c r="H71" s="37">
        <f>VLOOKUP(C71,[1]MAY2026!D:L,9,0)</f>
        <v>46660</v>
      </c>
      <c r="I71" s="38" t="str">
        <f>VLOOKUP(C71,[1]MAY2026!D:N,11,0)</f>
        <v>2023-9-4</v>
      </c>
      <c r="J71" s="34" t="str">
        <f>VLOOKUP(C71,[1]OCT2025!D:Q,12,0)</f>
        <v>BWI</v>
      </c>
      <c r="K71" s="31" t="str">
        <f>VLOOKUP(C71,[1]OCT2025!D:Q,13,0)</f>
        <v>ERJ-135</v>
      </c>
      <c r="L71" s="39">
        <f>VLOOKUP(C71,[1]MAY2026!D:R,14,0)</f>
        <v>30</v>
      </c>
      <c r="M71" s="31">
        <f>VLOOKUP(C71,[1]MAY2026!D:R,15,0)</f>
        <v>2</v>
      </c>
      <c r="N71" s="40" t="s">
        <v>247</v>
      </c>
    </row>
    <row r="72" spans="1:14" x14ac:dyDescent="0.35">
      <c r="A72" s="31">
        <v>1</v>
      </c>
      <c r="B72" s="31" t="s">
        <v>41</v>
      </c>
      <c r="C72" s="32" t="s">
        <v>248</v>
      </c>
      <c r="D72" s="33">
        <f>VLOOKUP(C72,[1]MAY2026!D:E,2,0)</f>
        <v>7191723</v>
      </c>
      <c r="E72" s="34" t="s">
        <v>47</v>
      </c>
      <c r="F72" s="35" t="s">
        <v>249</v>
      </c>
      <c r="G72" s="36">
        <f>VLOOKUP(C72,[1]MAY2026!D:K,8,0)</f>
        <v>45566</v>
      </c>
      <c r="H72" s="37">
        <f>VLOOKUP(C72,[1]MAY2026!D:L,9,0)</f>
        <v>46660</v>
      </c>
      <c r="I72" s="38" t="str">
        <f>VLOOKUP(C72,[1]MAY2026!D:N,11,0)</f>
        <v>2024-9-10</v>
      </c>
      <c r="J72" s="34" t="str">
        <f>VLOOKUP(C72,[1]OCT2025!D:Q,12,0)</f>
        <v>ORD</v>
      </c>
      <c r="K72" s="31" t="str">
        <f>VLOOKUP(C72,[1]OCT2025!D:Q,13,0)</f>
        <v>CRJ-200 or ERJ</v>
      </c>
      <c r="L72" s="39">
        <f>VLOOKUP(C72,[1]MAY2026!D:R,14,0)</f>
        <v>30</v>
      </c>
      <c r="M72" s="31">
        <f>VLOOKUP(C72,[1]MAY2026!D:R,15,0)</f>
        <v>2</v>
      </c>
      <c r="N72" s="40" t="s">
        <v>250</v>
      </c>
    </row>
    <row r="73" spans="1:14" x14ac:dyDescent="0.35">
      <c r="A73" s="31">
        <v>1</v>
      </c>
      <c r="B73" s="31" t="s">
        <v>114</v>
      </c>
      <c r="C73" s="41" t="s">
        <v>251</v>
      </c>
      <c r="D73" s="33">
        <f>VLOOKUP(C73,[1]MAY2026!D:E,2,0)</f>
        <v>5819337</v>
      </c>
      <c r="E73" s="34" t="s">
        <v>60</v>
      </c>
      <c r="F73" s="35" t="s">
        <v>252</v>
      </c>
      <c r="G73" s="36">
        <f>VLOOKUP(C73,[1]MAY2026!D:K,8,0)</f>
        <v>45139</v>
      </c>
      <c r="H73" s="37">
        <f>VLOOKUP(C73,[1]MAY2026!D:L,9,0)</f>
        <v>46234</v>
      </c>
      <c r="I73" s="38" t="str">
        <f>VLOOKUP(C73,[1]MAY2026!D:N,11,0)</f>
        <v>2023-4-8</v>
      </c>
      <c r="J73" s="34" t="str">
        <f>VLOOKUP(C73,[1]OCT2025!D:Q,12,0)</f>
        <v>BNA/ORD</v>
      </c>
      <c r="K73" s="31" t="str">
        <f>VLOOKUP(C73,[1]OCT2025!D:Q,13,0)</f>
        <v>ERJ-135</v>
      </c>
      <c r="L73" s="39">
        <f>VLOOKUP(C73,[1]MAY2026!D:R,14,0)</f>
        <v>30</v>
      </c>
      <c r="M73" s="31">
        <f>VLOOKUP(C73,[1]MAY2026!D:R,15,0)</f>
        <v>2</v>
      </c>
      <c r="N73" s="40" t="s">
        <v>253</v>
      </c>
    </row>
    <row r="74" spans="1:14" s="30" customFormat="1" x14ac:dyDescent="0.35">
      <c r="A74" s="31">
        <v>1</v>
      </c>
      <c r="B74" s="31" t="s">
        <v>74</v>
      </c>
      <c r="C74" s="41" t="s">
        <v>254</v>
      </c>
      <c r="D74" s="33">
        <f>VLOOKUP(C74,[1]MAY2026!D:E,2,0)</f>
        <v>7485266</v>
      </c>
      <c r="E74" s="34" t="s">
        <v>29</v>
      </c>
      <c r="F74" s="35" t="s">
        <v>255</v>
      </c>
      <c r="G74" s="36">
        <f>VLOOKUP(C74,[1]MAY2026!D:K,8,0)</f>
        <v>45383</v>
      </c>
      <c r="H74" s="37">
        <f>VLOOKUP(C74,[1]MAY2026!D:L,9,0)</f>
        <v>46477</v>
      </c>
      <c r="I74" s="38" t="str">
        <f>VLOOKUP(C74,[1]MAY2026!D:N,11,0)</f>
        <v>2024-3-6</v>
      </c>
      <c r="J74" s="34" t="str">
        <f>VLOOKUP(C74,[1]OCT2025!D:Q,12,0)</f>
        <v>ORD</v>
      </c>
      <c r="K74" s="31" t="str">
        <f>VLOOKUP(C74,[1]OCT2025!D:Q,13,0)</f>
        <v>CRJ-200</v>
      </c>
      <c r="L74" s="39">
        <f>VLOOKUP(C74,[1]MAY2026!D:R,14,0)</f>
        <v>50</v>
      </c>
      <c r="M74" s="31">
        <f>VLOOKUP(C74,[1]MAY2026!D:R,15,0)</f>
        <v>2</v>
      </c>
      <c r="N74" s="40" t="s">
        <v>256</v>
      </c>
    </row>
    <row r="75" spans="1:14" x14ac:dyDescent="0.35">
      <c r="A75" s="31">
        <v>1</v>
      </c>
      <c r="B75" s="31" t="s">
        <v>257</v>
      </c>
      <c r="C75" s="41" t="s">
        <v>258</v>
      </c>
      <c r="D75" s="33">
        <f>VLOOKUP(C75,[1]MAY2026!D:E,2,0)</f>
        <v>6044477</v>
      </c>
      <c r="E75" s="34" t="s">
        <v>259</v>
      </c>
      <c r="F75" s="35" t="s">
        <v>260</v>
      </c>
      <c r="G75" s="36">
        <f>VLOOKUP(C75,[1]MAY2026!D:K,8,0)</f>
        <v>45748</v>
      </c>
      <c r="H75" s="37">
        <f>VLOOKUP(C75,[1]MAY2026!D:L,9,0)</f>
        <v>46843</v>
      </c>
      <c r="I75" s="38" t="str">
        <f>VLOOKUP(C75,[1]MAY2026!D:N,11,0)</f>
        <v>2025-3-23</v>
      </c>
      <c r="J75" s="34" t="str">
        <f>VLOOKUP(C75,[1]OCT2025!D:Q,12,0)</f>
        <v>BOS</v>
      </c>
      <c r="K75" s="31" t="str">
        <f>VLOOKUP(C75,[1]OCT2025!D:Q,13,0)</f>
        <v>PC-12</v>
      </c>
      <c r="L75" s="39">
        <f>VLOOKUP(C75,[1]MAY2026!D:R,14,0)</f>
        <v>9</v>
      </c>
      <c r="M75" s="31">
        <f>VLOOKUP(C75,[1]MAY2026!D:R,15,0)</f>
        <v>3</v>
      </c>
      <c r="N75" s="40" t="s">
        <v>261</v>
      </c>
    </row>
    <row r="76" spans="1:14" x14ac:dyDescent="0.35">
      <c r="A76" s="31">
        <v>1</v>
      </c>
      <c r="B76" s="31" t="s">
        <v>262</v>
      </c>
      <c r="C76" s="41" t="s">
        <v>263</v>
      </c>
      <c r="D76" s="33">
        <f>VLOOKUP(C76,[1]MAY2026!D:E,2,0)</f>
        <v>2142458</v>
      </c>
      <c r="E76" s="34" t="s">
        <v>52</v>
      </c>
      <c r="F76" s="35" t="s">
        <v>264</v>
      </c>
      <c r="G76" s="36">
        <f>VLOOKUP(C76,[1]MAY2026!D:K,8,0)</f>
        <v>46143</v>
      </c>
      <c r="H76" s="37">
        <f>VLOOKUP(C76,[1]MAY2026!D:L,9,0)</f>
        <v>47968</v>
      </c>
      <c r="I76" s="38" t="str">
        <f>VLOOKUP(C76,[1]MAY2026!D:N,11,0)</f>
        <v>2026-2-10</v>
      </c>
      <c r="J76" s="34" t="str">
        <f>VLOOKUP(C76,[1]OCT2025!D:Q,12,0)</f>
        <v>SJU</v>
      </c>
      <c r="K76" s="31" t="str">
        <f>VLOOKUP(C76,[1]OCT2025!D:Q,13,0)</f>
        <v>C402/T12/BNI</v>
      </c>
      <c r="L76" s="39">
        <f>VLOOKUP(C76,[1]MAY2026!D:R,14,0)</f>
        <v>9</v>
      </c>
      <c r="M76" s="31">
        <f>VLOOKUP(C76,[1]MAY2026!D:R,15,0)</f>
        <v>4</v>
      </c>
      <c r="N76" s="40" t="s">
        <v>265</v>
      </c>
    </row>
    <row r="77" spans="1:14" x14ac:dyDescent="0.35">
      <c r="A77" s="31">
        <v>1</v>
      </c>
      <c r="B77" s="31" t="s">
        <v>37</v>
      </c>
      <c r="C77" s="41" t="s">
        <v>266</v>
      </c>
      <c r="D77" s="33">
        <f>VLOOKUP(C77,[1]MAY2026!D:E,2,0)</f>
        <v>3816780</v>
      </c>
      <c r="E77" s="34" t="s">
        <v>34</v>
      </c>
      <c r="F77" s="35" t="s">
        <v>267</v>
      </c>
      <c r="G77" s="36">
        <f>VLOOKUP(C77,[1]MAY2026!D:K,8,0)</f>
        <v>45444</v>
      </c>
      <c r="H77" s="37">
        <f>VLOOKUP(C77,[1]MAY2026!D:L,9,0)</f>
        <v>46904</v>
      </c>
      <c r="I77" s="38" t="str">
        <f>VLOOKUP(C77,[1]MAY2026!D:N,11,0)</f>
        <v>2024-6-6</v>
      </c>
      <c r="J77" s="34" t="str">
        <f>VLOOKUP(C77,[1]OCT2025!D:Q,12,0)</f>
        <v>DEN</v>
      </c>
      <c r="K77" s="31" t="str">
        <f>VLOOKUP(C77,[1]OCT2025!D:Q,13,0)</f>
        <v>Metro 23</v>
      </c>
      <c r="L77" s="39">
        <f>VLOOKUP(C77,[1]MAY2026!D:R,14,0)</f>
        <v>9</v>
      </c>
      <c r="M77" s="31">
        <f>VLOOKUP(C77,[1]MAY2026!D:R,15,0)</f>
        <v>2</v>
      </c>
      <c r="N77" s="40" t="s">
        <v>268</v>
      </c>
    </row>
    <row r="78" spans="1:14" x14ac:dyDescent="0.35">
      <c r="A78" s="31">
        <v>1</v>
      </c>
      <c r="B78" s="31" t="s">
        <v>109</v>
      </c>
      <c r="C78" s="41" t="s">
        <v>269</v>
      </c>
      <c r="D78" s="33">
        <f>VLOOKUP(C78,[1]MAY2026!D:E,2,0)</f>
        <v>9327280</v>
      </c>
      <c r="E78" s="34" t="s">
        <v>270</v>
      </c>
      <c r="F78" s="35" t="s">
        <v>271</v>
      </c>
      <c r="G78" s="36">
        <f>VLOOKUP(C78,[1]MAY2026!D:K,8,0)</f>
        <v>46023</v>
      </c>
      <c r="H78" s="37">
        <f>VLOOKUP(C78,[1]MAY2026!D:L,9,0)</f>
        <v>46203</v>
      </c>
      <c r="I78" s="38" t="str">
        <f>VLOOKUP(C78,[1]MAY2026!D:N,11,0)</f>
        <v>2026-3-19</v>
      </c>
      <c r="J78" s="34" t="str">
        <f>VLOOKUP(C78,[1]OCT2025!D:Q,12,0)</f>
        <v>HHR/LAS</v>
      </c>
      <c r="K78" s="31" t="str">
        <f>VLOOKUP(C78,[1]OCT2025!D:Q,13,0)</f>
        <v>PC-12</v>
      </c>
      <c r="L78" s="39">
        <f>VLOOKUP(C78,[1]MAY2026!D:R,14,0)</f>
        <v>8</v>
      </c>
      <c r="M78" s="31">
        <f>VLOOKUP(C78,[1]MAY2026!D:R,15,0)</f>
        <v>4</v>
      </c>
      <c r="N78" s="40" t="s">
        <v>272</v>
      </c>
    </row>
    <row r="79" spans="1:14" x14ac:dyDescent="0.35">
      <c r="A79" s="31">
        <v>1</v>
      </c>
      <c r="B79" s="31" t="s">
        <v>167</v>
      </c>
      <c r="C79" s="41" t="s">
        <v>273</v>
      </c>
      <c r="D79" s="33">
        <f>VLOOKUP(C79,[1]MAY2026!D:E,2,0)</f>
        <v>6039733</v>
      </c>
      <c r="E79" s="34" t="s">
        <v>29</v>
      </c>
      <c r="F79" s="35" t="s">
        <v>274</v>
      </c>
      <c r="G79" s="36">
        <f>VLOOKUP(C79,[1]MAY2026!D:K,8,0)</f>
        <v>45383</v>
      </c>
      <c r="H79" s="37">
        <f>VLOOKUP(C79,[1]MAY2026!D:L,9,0)</f>
        <v>46477</v>
      </c>
      <c r="I79" s="38" t="str">
        <f>VLOOKUP(C79,[1]MAY2026!D:N,11,0)</f>
        <v>2024-3-3</v>
      </c>
      <c r="J79" s="34" t="str">
        <f>VLOOKUP(C79,[1]OCT2025!D:Q,12,0)</f>
        <v>IAH</v>
      </c>
      <c r="K79" s="31" t="str">
        <f>VLOOKUP(C79,[1]OCT2025!D:Q,13,0)</f>
        <v>CRJ-200</v>
      </c>
      <c r="L79" s="39">
        <f>VLOOKUP(C79,[1]MAY2026!D:R,14,0)</f>
        <v>50</v>
      </c>
      <c r="M79" s="31">
        <f>VLOOKUP(C79,[1]MAY2026!D:R,15,0)</f>
        <v>2</v>
      </c>
      <c r="N79" s="40" t="s">
        <v>275</v>
      </c>
    </row>
    <row r="80" spans="1:14" x14ac:dyDescent="0.35">
      <c r="A80" s="31">
        <v>1</v>
      </c>
      <c r="B80" s="31" t="s">
        <v>90</v>
      </c>
      <c r="C80" s="41" t="s">
        <v>276</v>
      </c>
      <c r="D80" s="33">
        <f>VLOOKUP(C80,[1]MAY2026!D:E,2,0)</f>
        <v>4615156</v>
      </c>
      <c r="E80" s="34" t="s">
        <v>47</v>
      </c>
      <c r="F80" s="35" t="s">
        <v>277</v>
      </c>
      <c r="G80" s="36">
        <f>VLOOKUP(C80,[1]MAY2026!D:K,8,0)</f>
        <v>45323</v>
      </c>
      <c r="H80" s="37">
        <f>VLOOKUP(C80,[1]MAY2026!D:L,9,0)</f>
        <v>46295</v>
      </c>
      <c r="I80" s="38" t="str">
        <f>VLOOKUP(C80,[1]MAY2026!D:N,11,0)</f>
        <v>2023-10-1</v>
      </c>
      <c r="J80" s="34" t="str">
        <f>VLOOKUP(C80,[1]OCT2025!D:Q,12,0)</f>
        <v>PHX</v>
      </c>
      <c r="K80" s="31" t="str">
        <f>VLOOKUP(C80,[1]OCT2025!D:Q,13,0)</f>
        <v>ERJ-135</v>
      </c>
      <c r="L80" s="39">
        <f>VLOOKUP(C80,[1]MAY2026!D:R,14,0)</f>
        <v>30</v>
      </c>
      <c r="M80" s="31">
        <f>VLOOKUP(C80,[1]MAY2026!D:R,15,0)</f>
        <v>2</v>
      </c>
      <c r="N80" s="40" t="s">
        <v>278</v>
      </c>
    </row>
    <row r="81" spans="1:14" x14ac:dyDescent="0.35">
      <c r="A81" s="31">
        <v>1</v>
      </c>
      <c r="B81" s="31" t="s">
        <v>58</v>
      </c>
      <c r="C81" s="32" t="s">
        <v>279</v>
      </c>
      <c r="D81" s="33">
        <f>VLOOKUP(C81,[1]MAY2026!D:E,2,0)</f>
        <v>6411615</v>
      </c>
      <c r="E81" s="34" t="s">
        <v>29</v>
      </c>
      <c r="F81" s="35" t="s">
        <v>280</v>
      </c>
      <c r="G81" s="36">
        <f>VLOOKUP(C81,[1]MAY2026!D:K,8,0)</f>
        <v>45597</v>
      </c>
      <c r="H81" s="37">
        <f>VLOOKUP(C81,[1]MAY2026!D:L,9,0)</f>
        <v>46691</v>
      </c>
      <c r="I81" s="38" t="str">
        <f>VLOOKUP(C81,[1]MAY2026!D:N,11,0)</f>
        <v>2024-9-18</v>
      </c>
      <c r="J81" s="34" t="str">
        <f>VLOOKUP(C81,[1]OCT2025!D:Q,12,0)</f>
        <v>IAD/ORD</v>
      </c>
      <c r="K81" s="31" t="str">
        <f>VLOOKUP(C81,[1]OCT2025!D:Q,13,0)</f>
        <v>CRJ-200</v>
      </c>
      <c r="L81" s="39">
        <f>VLOOKUP(C81,[1]MAY2026!D:R,14,0)</f>
        <v>50</v>
      </c>
      <c r="M81" s="31">
        <f>VLOOKUP(C81,[1]MAY2026!D:R,15,0)</f>
        <v>0</v>
      </c>
      <c r="N81" s="40" t="s">
        <v>281</v>
      </c>
    </row>
    <row r="82" spans="1:14" x14ac:dyDescent="0.35">
      <c r="A82" s="31">
        <v>1</v>
      </c>
      <c r="B82" s="31" t="s">
        <v>282</v>
      </c>
      <c r="C82" s="32" t="s">
        <v>283</v>
      </c>
      <c r="D82" s="33">
        <f>VLOOKUP(C82,[1]MAY2026!D:E,2,0)</f>
        <v>6917274</v>
      </c>
      <c r="E82" s="34" t="s">
        <v>47</v>
      </c>
      <c r="F82" s="35" t="s">
        <v>284</v>
      </c>
      <c r="G82" s="36">
        <f>VLOOKUP(C82,[1]MAY2026!D:K,8,0)</f>
        <v>45566</v>
      </c>
      <c r="H82" s="37">
        <f>VLOOKUP(C82,[1]MAY2026!D:L,9,0)</f>
        <v>47026</v>
      </c>
      <c r="I82" s="38" t="str">
        <f>VLOOKUP(C82,[1]MAY2026!D:N,11,0)</f>
        <v>2024-8-15</v>
      </c>
      <c r="J82" s="34" t="str">
        <f>VLOOKUP(C82,[1]OCT2025!D:Q,12,0)</f>
        <v>CLT</v>
      </c>
      <c r="K82" s="31" t="str">
        <f>VLOOKUP(C82,[1]OCT2025!D:Q,13,0)</f>
        <v>ERJ-135</v>
      </c>
      <c r="L82" s="39">
        <f>VLOOKUP(C82,[1]MAY2026!D:R,14,0)</f>
        <v>30</v>
      </c>
      <c r="M82" s="31">
        <f>VLOOKUP(C82,[1]MAY2026!D:R,15,0)</f>
        <v>2</v>
      </c>
      <c r="N82" s="40" t="s">
        <v>285</v>
      </c>
    </row>
    <row r="83" spans="1:14" ht="26" x14ac:dyDescent="0.35">
      <c r="A83" s="31">
        <v>1</v>
      </c>
      <c r="B83" s="31" t="s">
        <v>41</v>
      </c>
      <c r="C83" s="41" t="s">
        <v>286</v>
      </c>
      <c r="D83" s="33">
        <f>VLOOKUP(C83,[1]MAY2026!D:E,2,0)</f>
        <v>7281872</v>
      </c>
      <c r="E83" s="34" t="s">
        <v>34</v>
      </c>
      <c r="F83" s="35" t="s">
        <v>287</v>
      </c>
      <c r="G83" s="36">
        <f>VLOOKUP(C83,[1]MAY2026!D:K,8,0)</f>
        <v>45597</v>
      </c>
      <c r="H83" s="37">
        <f>VLOOKUP(C83,[1]MAY2026!D:L,9,0)</f>
        <v>47057</v>
      </c>
      <c r="I83" s="38" t="str">
        <f>VLOOKUP(C83,[1]MAY2026!D:N,11,0)</f>
        <v>2024-9-17</v>
      </c>
      <c r="J83" s="34" t="str">
        <f>VLOOKUP(C83,[1]OCT2025!D:Q,12,0)</f>
        <v>ORD</v>
      </c>
      <c r="K83" s="31" t="str">
        <f>VLOOKUP(C83,[1]OCT2025!D:Q,13,0)</f>
        <v>Dornier 328/EMB145</v>
      </c>
      <c r="L83" s="39">
        <f>VLOOKUP(C83,[1]MAY2026!D:R,14,0)</f>
        <v>0.6</v>
      </c>
      <c r="M83" s="31">
        <f>VLOOKUP(C83,[1]MAY2026!D:R,15,0)</f>
        <v>2</v>
      </c>
      <c r="N83" s="40" t="s">
        <v>288</v>
      </c>
    </row>
    <row r="84" spans="1:14" x14ac:dyDescent="0.35">
      <c r="A84" s="31">
        <v>1</v>
      </c>
      <c r="B84" s="31" t="s">
        <v>37</v>
      </c>
      <c r="C84" s="41" t="s">
        <v>289</v>
      </c>
      <c r="D84" s="33">
        <f>VLOOKUP(C84,[1]MAY2026!D:E,2,0)</f>
        <v>5861276</v>
      </c>
      <c r="E84" s="34" t="s">
        <v>29</v>
      </c>
      <c r="F84" s="35" t="s">
        <v>290</v>
      </c>
      <c r="G84" s="36">
        <f>VLOOKUP(C84,[1]MAY2026!D:K,8,0)</f>
        <v>45292</v>
      </c>
      <c r="H84" s="37">
        <f>VLOOKUP(C84,[1]MAY2026!D:L,9,0)</f>
        <v>46387</v>
      </c>
      <c r="I84" s="38" t="str">
        <f>VLOOKUP(C84,[1]MAY2026!D:N,11,0)</f>
        <v>2023-12-18</v>
      </c>
      <c r="J84" s="34" t="str">
        <f>VLOOKUP(C84,[1]OCT2025!D:Q,12,0)</f>
        <v>DEN</v>
      </c>
      <c r="K84" s="31" t="str">
        <f>VLOOKUP(C84,[1]OCT2025!D:Q,13,0)</f>
        <v>CRJ-200</v>
      </c>
      <c r="L84" s="39">
        <f>VLOOKUP(C84,[1]MAY2026!D:R,14,0)</f>
        <v>50</v>
      </c>
      <c r="M84" s="31">
        <f>VLOOKUP(C84,[1]MAY2026!D:R,15,0)</f>
        <v>2</v>
      </c>
      <c r="N84" s="40" t="s">
        <v>291</v>
      </c>
    </row>
    <row r="85" spans="1:14" x14ac:dyDescent="0.35">
      <c r="A85" s="31">
        <v>1</v>
      </c>
      <c r="B85" s="31" t="s">
        <v>257</v>
      </c>
      <c r="C85" s="41" t="s">
        <v>292</v>
      </c>
      <c r="D85" s="33">
        <f>VLOOKUP(C85,[1]MAY2026!D:E,2,0)</f>
        <v>8860318</v>
      </c>
      <c r="E85" s="34" t="s">
        <v>293</v>
      </c>
      <c r="F85" s="35" t="s">
        <v>294</v>
      </c>
      <c r="G85" s="36">
        <f>VLOOKUP(C85,[1]MAY2026!D:K,8,0)</f>
        <v>45566</v>
      </c>
      <c r="H85" s="37">
        <f>VLOOKUP(C85,[1]MAY2026!D:L,9,0)</f>
        <v>46295</v>
      </c>
      <c r="I85" s="38" t="str">
        <f>VLOOKUP(C85,[1]MAY2026!D:N,11,0)</f>
        <v>2024-9-12</v>
      </c>
      <c r="J85" s="34" t="str">
        <f>VLOOKUP(C85,[1]OCT2025!D:Q,12,0)</f>
        <v>IAD/RDU</v>
      </c>
      <c r="K85" s="31" t="str">
        <f>VLOOKUP(C85,[1]OCT2025!D:Q,13,0)</f>
        <v>Airbus A220</v>
      </c>
      <c r="L85" s="39">
        <f>VLOOKUP(C85,[1]MAY2026!D:R,14,0)</f>
        <v>137</v>
      </c>
      <c r="M85" s="31">
        <f>VLOOKUP(C85,[1]MAY2026!D:R,15,0)</f>
        <v>1</v>
      </c>
      <c r="N85" s="40" t="s">
        <v>295</v>
      </c>
    </row>
    <row r="86" spans="1:14" x14ac:dyDescent="0.35">
      <c r="A86" s="31">
        <v>1</v>
      </c>
      <c r="B86" s="31" t="s">
        <v>296</v>
      </c>
      <c r="C86" s="41" t="s">
        <v>297</v>
      </c>
      <c r="D86" s="33">
        <f>VLOOKUP(C86,[1]MAY2026!D:E,2,0)</f>
        <v>5831399</v>
      </c>
      <c r="E86" s="34" t="s">
        <v>60</v>
      </c>
      <c r="F86" s="35" t="s">
        <v>298</v>
      </c>
      <c r="G86" s="36">
        <f>VLOOKUP(C86,[1]MAY2026!D:K,8,0)</f>
        <v>45139</v>
      </c>
      <c r="H86" s="37">
        <f>VLOOKUP(C86,[1]MAY2026!D:L,9,0)</f>
        <v>46234</v>
      </c>
      <c r="I86" s="38" t="str">
        <f>VLOOKUP(C86,[1]MAY2026!D:N,11,0)</f>
        <v>2023-5-19</v>
      </c>
      <c r="J86" s="34" t="str">
        <f>VLOOKUP(C86,[1]OCT2025!D:Q,12,0)</f>
        <v>CLT/ORD</v>
      </c>
      <c r="K86" s="31" t="str">
        <f>VLOOKUP(C86,[1]OCT2025!D:Q,13,0)</f>
        <v>ERJ-135</v>
      </c>
      <c r="L86" s="39">
        <f>VLOOKUP(C86,[1]MAY2026!D:R,14,0)</f>
        <v>30</v>
      </c>
      <c r="M86" s="31">
        <f>VLOOKUP(C86,[1]MAY2026!D:R,15,0)</f>
        <v>2</v>
      </c>
      <c r="N86" s="40" t="s">
        <v>299</v>
      </c>
    </row>
    <row r="87" spans="1:14" x14ac:dyDescent="0.35">
      <c r="A87" s="31">
        <v>1</v>
      </c>
      <c r="B87" s="31" t="s">
        <v>296</v>
      </c>
      <c r="C87" s="41" t="s">
        <v>300</v>
      </c>
      <c r="D87" s="33">
        <f>VLOOKUP(C87,[1]MAY2026!D:E,2,0)</f>
        <v>4549562</v>
      </c>
      <c r="E87" s="34" t="s">
        <v>29</v>
      </c>
      <c r="F87" s="35" t="s">
        <v>301</v>
      </c>
      <c r="G87" s="36">
        <f>VLOOKUP(C87,[1]MAY2026!D:K,8,0)</f>
        <v>45992</v>
      </c>
      <c r="H87" s="37">
        <f>VLOOKUP(C87,[1]MAY2026!D:L,9,0)</f>
        <v>47452</v>
      </c>
      <c r="I87" s="38" t="str">
        <f>VLOOKUP(C87,[1]MAY2026!D:N,11,0)</f>
        <v>2025-9-19</v>
      </c>
      <c r="J87" s="34" t="str">
        <f>VLOOKUP(C87,[1]OCT2025!D:Q,12,0)</f>
        <v>CLT</v>
      </c>
      <c r="K87" s="31" t="str">
        <f>VLOOKUP(C87,[1]OCT2025!D:Q,13,0)</f>
        <v>ERJ-135</v>
      </c>
      <c r="L87" s="39">
        <f>VLOOKUP(C87,[1]MAY2026!D:R,14,0)</f>
        <v>50</v>
      </c>
      <c r="M87" s="31">
        <f>VLOOKUP(C87,[1]MAY2026!D:R,15,0)</f>
        <v>2</v>
      </c>
      <c r="N87" s="40" t="s">
        <v>302</v>
      </c>
    </row>
    <row r="88" spans="1:14" x14ac:dyDescent="0.35">
      <c r="A88" s="31">
        <v>1</v>
      </c>
      <c r="B88" s="31" t="s">
        <v>303</v>
      </c>
      <c r="C88" s="41" t="s">
        <v>304</v>
      </c>
      <c r="D88" s="33">
        <f>VLOOKUP(C88,[1]MAY2026!D:E,2,0)</f>
        <v>4398924</v>
      </c>
      <c r="E88" s="34" t="s">
        <v>47</v>
      </c>
      <c r="F88" s="35" t="s">
        <v>305</v>
      </c>
      <c r="G88" s="36">
        <f>VLOOKUP(C88,[1]MAY2026!D:K,8,0)</f>
        <v>44835</v>
      </c>
      <c r="H88" s="37">
        <f>VLOOKUP(C88,[1]MAY2026!D:L,9,0)</f>
        <v>46295</v>
      </c>
      <c r="I88" s="38" t="str">
        <f>VLOOKUP(C88,[1]MAY2026!D:N,11,0)</f>
        <v>2022-2-22</v>
      </c>
      <c r="J88" s="34" t="str">
        <f>VLOOKUP(C88,[1]OCT2025!D:Q,12,0)</f>
        <v>PHX</v>
      </c>
      <c r="K88" s="31" t="str">
        <f>VLOOKUP(C88,[1]OCT2025!D:Q,13,0)</f>
        <v>ERJ-135</v>
      </c>
      <c r="L88" s="39">
        <f>VLOOKUP(C88,[1]MAY2026!D:R,14,0)</f>
        <v>30</v>
      </c>
      <c r="M88" s="31" t="str">
        <f>VLOOKUP(C88,[1]MAY2026!D:R,15,0)</f>
        <v>1 to 2</v>
      </c>
      <c r="N88" s="40" t="s">
        <v>306</v>
      </c>
    </row>
    <row r="89" spans="1:14" x14ac:dyDescent="0.35">
      <c r="A89" s="31">
        <v>1</v>
      </c>
      <c r="B89" s="31" t="s">
        <v>58</v>
      </c>
      <c r="C89" s="41" t="s">
        <v>307</v>
      </c>
      <c r="D89" s="33">
        <f>VLOOKUP(C89,[1]MAY2026!D:E,2,0)</f>
        <v>6161370</v>
      </c>
      <c r="E89" s="34" t="s">
        <v>60</v>
      </c>
      <c r="F89" s="35" t="s">
        <v>308</v>
      </c>
      <c r="G89" s="36">
        <f>VLOOKUP(C89,[1]MAY2026!D:K,8,0)</f>
        <v>45931</v>
      </c>
      <c r="H89" s="37">
        <f>VLOOKUP(C89,[1]MAY2026!D:L,9,0)</f>
        <v>46142</v>
      </c>
      <c r="I89" s="38" t="str">
        <f>VLOOKUP(C89,[1]MAY2026!D:N,11,0)</f>
        <v>2025-9-9</v>
      </c>
      <c r="J89" s="34" t="str">
        <f>VLOOKUP(C89,[1]OCT2025!D:Q,12,0)</f>
        <v>CLT</v>
      </c>
      <c r="K89" s="31" t="str">
        <f>VLOOKUP(C89,[1]OCT2025!D:Q,13,0)</f>
        <v>ERJ-135</v>
      </c>
      <c r="L89" s="39">
        <f>VLOOKUP(C89,[1]MAY2026!D:R,14,0)</f>
        <v>30</v>
      </c>
      <c r="M89" s="31">
        <f>VLOOKUP(C89,[1]MAY2026!D:R,15,0)</f>
        <v>2</v>
      </c>
      <c r="N89" s="40" t="s">
        <v>309</v>
      </c>
    </row>
    <row r="90" spans="1:14" x14ac:dyDescent="0.35">
      <c r="A90" s="31">
        <v>1</v>
      </c>
      <c r="B90" s="31" t="s">
        <v>41</v>
      </c>
      <c r="C90" s="32" t="s">
        <v>310</v>
      </c>
      <c r="D90" s="33">
        <f>VLOOKUP(C90,[1]MAY2026!D:E,2,0)</f>
        <v>4430840</v>
      </c>
      <c r="E90" s="34" t="s">
        <v>29</v>
      </c>
      <c r="F90" s="35" t="s">
        <v>311</v>
      </c>
      <c r="G90" s="36">
        <f>VLOOKUP(C90,[1]MAY2026!D:K,8,0)</f>
        <v>45689</v>
      </c>
      <c r="H90" s="37">
        <f>VLOOKUP(C90,[1]MAY2026!D:L,9,0)</f>
        <v>47149</v>
      </c>
      <c r="I90" s="38" t="str">
        <f>VLOOKUP(C90,[1]MAY2026!D:N,11,0)</f>
        <v>2024-12-7</v>
      </c>
      <c r="J90" s="34" t="str">
        <f>VLOOKUP(C90,[1]OCT2025!D:Q,12,0)</f>
        <v>DTW</v>
      </c>
      <c r="K90" s="31" t="str">
        <f>VLOOKUP(C90,[1]OCT2025!D:Q,13,0)</f>
        <v>CRJ-200</v>
      </c>
      <c r="L90" s="39">
        <f>VLOOKUP(C90,[1]MAY2026!D:R,14,0)</f>
        <v>50</v>
      </c>
      <c r="M90" s="31">
        <f>VLOOKUP(C90,[1]MAY2026!D:R,15,0)</f>
        <v>2</v>
      </c>
      <c r="N90" s="40" t="s">
        <v>312</v>
      </c>
    </row>
    <row r="91" spans="1:14" x14ac:dyDescent="0.35">
      <c r="A91" s="31">
        <v>1</v>
      </c>
      <c r="B91" s="31" t="s">
        <v>313</v>
      </c>
      <c r="C91" s="41" t="s">
        <v>314</v>
      </c>
      <c r="D91" s="33">
        <f>VLOOKUP(C91,[1]MAY2026!D:E,2,0)</f>
        <v>4488877</v>
      </c>
      <c r="E91" s="34" t="s">
        <v>259</v>
      </c>
      <c r="F91" s="35" t="s">
        <v>315</v>
      </c>
      <c r="G91" s="36">
        <f>VLOOKUP(C91,[1]MAY2026!D:K,8,0)</f>
        <v>45444</v>
      </c>
      <c r="H91" s="37">
        <f>VLOOKUP(C91,[1]MAY2026!D:L,9,0)</f>
        <v>46173</v>
      </c>
      <c r="I91" s="38" t="str">
        <f>VLOOKUP(C91,[1]MAY2026!D:N,11,0)</f>
        <v>2024-5-2</v>
      </c>
      <c r="J91" s="34" t="str">
        <f>VLOOKUP(C91,[1]OCT2025!D:Q,12,0)</f>
        <v>PDX</v>
      </c>
      <c r="K91" s="31" t="str">
        <f>VLOOKUP(C91,[1]OCT2025!D:Q,13,0)</f>
        <v>PC-12</v>
      </c>
      <c r="L91" s="39">
        <f>VLOOKUP(C91,[1]MAY2026!D:R,14,0)</f>
        <v>8</v>
      </c>
      <c r="M91" s="31">
        <f>VLOOKUP(C91,[1]MAY2026!D:R,15,0)</f>
        <v>3</v>
      </c>
      <c r="N91" s="40" t="s">
        <v>316</v>
      </c>
    </row>
    <row r="92" spans="1:14" x14ac:dyDescent="0.35">
      <c r="A92" s="31">
        <v>1</v>
      </c>
      <c r="B92" s="31" t="s">
        <v>27</v>
      </c>
      <c r="C92" s="41" t="s">
        <v>317</v>
      </c>
      <c r="D92" s="33">
        <f>VLOOKUP(C92,[1]MAY2026!D:E,2,0)</f>
        <v>5481736</v>
      </c>
      <c r="E92" s="34" t="s">
        <v>29</v>
      </c>
      <c r="F92" s="35" t="s">
        <v>318</v>
      </c>
      <c r="G92" s="36">
        <f>VLOOKUP(C92,[1]MAY2026!D:K,8,0)</f>
        <v>45809</v>
      </c>
      <c r="H92" s="37">
        <f>VLOOKUP(C92,[1]MAY2026!D:L,9,0)</f>
        <v>47269</v>
      </c>
      <c r="I92" s="38" t="str">
        <f>VLOOKUP(C92,[1]MAY2026!D:N,11,0)</f>
        <v>2025-4-1</v>
      </c>
      <c r="J92" s="34" t="str">
        <f>VLOOKUP(C92,[1]OCT2025!D:Q,12,0)</f>
        <v>DEN</v>
      </c>
      <c r="K92" s="31" t="str">
        <f>VLOOKUP(C92,[1]OCT2025!D:Q,13,0)</f>
        <v>CRJ-200</v>
      </c>
      <c r="L92" s="39">
        <f>VLOOKUP(C92,[1]MAY2026!D:R,14,0)</f>
        <v>50</v>
      </c>
      <c r="M92" s="31">
        <f>VLOOKUP(C92,[1]MAY2026!D:R,15,0)</f>
        <v>2</v>
      </c>
      <c r="N92" s="40" t="s">
        <v>319</v>
      </c>
    </row>
    <row r="93" spans="1:14" x14ac:dyDescent="0.35">
      <c r="A93" s="31">
        <v>1</v>
      </c>
      <c r="B93" s="31" t="s">
        <v>257</v>
      </c>
      <c r="C93" s="41" t="s">
        <v>320</v>
      </c>
      <c r="D93" s="33">
        <f>VLOOKUP(C93,[1]MAY2026!D:E,2,0)</f>
        <v>7188165</v>
      </c>
      <c r="E93" s="34" t="s">
        <v>47</v>
      </c>
      <c r="F93" s="35" t="s">
        <v>321</v>
      </c>
      <c r="G93" s="36">
        <f>VLOOKUP(C93,[1]MAY2026!D:K,8,0)</f>
        <v>45566</v>
      </c>
      <c r="H93" s="37">
        <f>VLOOKUP(C93,[1]MAY2026!D:L,9,0)</f>
        <v>46660</v>
      </c>
      <c r="I93" s="38" t="str">
        <f>VLOOKUP(C93,[1]MAY2026!D:N,11,0)</f>
        <v>2024-8-21</v>
      </c>
      <c r="J93" s="34" t="str">
        <f>VLOOKUP(C93,[1]OCT2025!D:Q,12,0)</f>
        <v>PHL</v>
      </c>
      <c r="K93" s="31" t="str">
        <f>VLOOKUP(C93,[1]OCT2025!D:Q,13,0)</f>
        <v>ERJ-135</v>
      </c>
      <c r="L93" s="39">
        <f>VLOOKUP(C93,[1]MAY2026!D:R,14,0)</f>
        <v>30</v>
      </c>
      <c r="M93" s="31">
        <f>VLOOKUP(C93,[1]MAY2026!D:R,15,0)</f>
        <v>2</v>
      </c>
      <c r="N93" s="40" t="s">
        <v>322</v>
      </c>
    </row>
    <row r="94" spans="1:14" x14ac:dyDescent="0.35">
      <c r="A94" s="31">
        <v>1</v>
      </c>
      <c r="B94" s="31" t="s">
        <v>303</v>
      </c>
      <c r="C94" s="41" t="s">
        <v>323</v>
      </c>
      <c r="D94" s="33">
        <f>VLOOKUP(C94,[1]MAY2026!D:E,2,0)</f>
        <v>6291268</v>
      </c>
      <c r="E94" s="34" t="s">
        <v>29</v>
      </c>
      <c r="F94" s="35" t="s">
        <v>324</v>
      </c>
      <c r="G94" s="36">
        <f>VLOOKUP(C94,[1]MAY2026!D:K,8,0)</f>
        <v>45536</v>
      </c>
      <c r="H94" s="37">
        <f>VLOOKUP(C94,[1]MAY2026!D:L,9,0)</f>
        <v>46630</v>
      </c>
      <c r="I94" s="38" t="str">
        <f>VLOOKUP(C94,[1]MAY2026!D:N,11,0)</f>
        <v>2024-8-12</v>
      </c>
      <c r="J94" s="34" t="str">
        <f>VLOOKUP(C94,[1]OCT2025!D:Q,12,0)</f>
        <v>DEN/LAX</v>
      </c>
      <c r="K94" s="31" t="str">
        <f>VLOOKUP(C94,[1]OCT2025!D:Q,13,0)</f>
        <v>CRJ-200</v>
      </c>
      <c r="L94" s="39">
        <f>VLOOKUP(C94,[1]MAY2026!D:R,14,0)</f>
        <v>50</v>
      </c>
      <c r="M94" s="31">
        <f>VLOOKUP(C94,[1]MAY2026!D:R,15,0)</f>
        <v>2</v>
      </c>
      <c r="N94" s="40" t="s">
        <v>325</v>
      </c>
    </row>
    <row r="95" spans="1:14" x14ac:dyDescent="0.35">
      <c r="A95" s="31">
        <v>1</v>
      </c>
      <c r="B95" s="31" t="s">
        <v>50</v>
      </c>
      <c r="C95" s="41" t="s">
        <v>326</v>
      </c>
      <c r="D95" s="33">
        <f>VLOOKUP(C95,[1]MAY2026!D:E,2,0)</f>
        <v>11235581</v>
      </c>
      <c r="E95" s="34" t="s">
        <v>327</v>
      </c>
      <c r="F95" s="35" t="s">
        <v>328</v>
      </c>
      <c r="G95" s="36">
        <f>VLOOKUP(C95,[1]MAY2026!D:K,8,0)</f>
        <v>45536</v>
      </c>
      <c r="H95" s="37">
        <f>VLOOKUP(C95,[1]MAY2026!D:L,9,0)</f>
        <v>46265</v>
      </c>
      <c r="I95" s="38" t="str">
        <f>VLOOKUP(C95,[1]MAY2026!D:N,11,0)</f>
        <v>2024-6-3</v>
      </c>
      <c r="J95" s="34" t="str">
        <f>VLOOKUP(C95,[1]OCT2025!D:Q,12,0)</f>
        <v>BOS</v>
      </c>
      <c r="K95" s="31" t="str">
        <f>VLOOKUP(C95,[1]OCT2025!D:Q,13,0)</f>
        <v>E-190/A-220</v>
      </c>
      <c r="L95" s="39" t="str">
        <f>VLOOKUP(C95,[1]MAY2026!D:R,14,0)</f>
        <v>100/140</v>
      </c>
      <c r="M95" s="31">
        <f>VLOOKUP(C95,[1]MAY2026!D:R,15,0)</f>
        <v>1</v>
      </c>
      <c r="N95" s="40" t="s">
        <v>329</v>
      </c>
    </row>
    <row r="96" spans="1:14" ht="26" x14ac:dyDescent="0.35">
      <c r="A96" s="31">
        <v>1</v>
      </c>
      <c r="B96" s="31" t="s">
        <v>32</v>
      </c>
      <c r="C96" s="41" t="s">
        <v>330</v>
      </c>
      <c r="D96" s="33">
        <f>VLOOKUP(C96,[1]MAY2026!D:E,2,0)</f>
        <v>6836498</v>
      </c>
      <c r="E96" s="34" t="s">
        <v>34</v>
      </c>
      <c r="F96" s="35" t="s">
        <v>331</v>
      </c>
      <c r="G96" s="36">
        <f>VLOOKUP(C96,[1]MAY2026!D:K,8,0)</f>
        <v>45748</v>
      </c>
      <c r="H96" s="37">
        <f>VLOOKUP(C96,[1]MAY2026!D:L,9,0)</f>
        <v>46477</v>
      </c>
      <c r="I96" s="38" t="str">
        <f>VLOOKUP(C96,[1]MAY2026!D:N,11,0)</f>
        <v>2025-3-7</v>
      </c>
      <c r="J96" s="34" t="str">
        <f>VLOOKUP(C96,[1]OCT2025!D:Q,12,0)</f>
        <v>DEN</v>
      </c>
      <c r="K96" s="31" t="str">
        <f>VLOOKUP(C96,[1]OCT2025!D:Q,13,0)</f>
        <v>Dornier 328/EMB145</v>
      </c>
      <c r="L96" s="39" t="str">
        <f>VLOOKUP(C96,[1]MAY2026!D:R,14,0)</f>
        <v>30/50</v>
      </c>
      <c r="M96" s="31">
        <f>VLOOKUP(C96,[1]MAY2026!D:R,15,0)</f>
        <v>2</v>
      </c>
      <c r="N96" s="40" t="s">
        <v>332</v>
      </c>
    </row>
    <row r="97" spans="1:14" x14ac:dyDescent="0.35">
      <c r="A97" s="31">
        <v>1</v>
      </c>
      <c r="B97" s="31" t="s">
        <v>114</v>
      </c>
      <c r="C97" s="41" t="s">
        <v>333</v>
      </c>
      <c r="D97" s="33">
        <f>VLOOKUP(C97,[1]MAY2026!D:E,2,0)</f>
        <v>6491881</v>
      </c>
      <c r="E97" s="34" t="s">
        <v>60</v>
      </c>
      <c r="F97" s="35" t="s">
        <v>334</v>
      </c>
      <c r="G97" s="36">
        <f>VLOOKUP(C97,[1]MAY2026!D:K,8,0)</f>
        <v>45962</v>
      </c>
      <c r="H97" s="37">
        <f>VLOOKUP(C97,[1]MAY2026!D:L,9,0)</f>
        <v>46691</v>
      </c>
      <c r="I97" s="38" t="str">
        <f>VLOOKUP(C97,[1]MAY2026!D:N,11,0)</f>
        <v>2025-8-14</v>
      </c>
      <c r="J97" s="34" t="str">
        <f>VLOOKUP(C97,[1]OCT2025!D:Q,12,0)</f>
        <v>ORD/STL</v>
      </c>
      <c r="K97" s="31" t="str">
        <f>VLOOKUP(C97,[1]OCT2025!D:Q,13,0)</f>
        <v>Caravan</v>
      </c>
      <c r="L97" s="39">
        <f>VLOOKUP(C97,[1]MAY2026!D:R,14,0)</f>
        <v>30</v>
      </c>
      <c r="M97" s="31">
        <f>VLOOKUP(C97,[1]MAY2026!D:R,15,0)</f>
        <v>2</v>
      </c>
      <c r="N97" s="40" t="s">
        <v>335</v>
      </c>
    </row>
    <row r="98" spans="1:14" x14ac:dyDescent="0.35">
      <c r="A98" s="31">
        <v>1</v>
      </c>
      <c r="B98" s="31" t="s">
        <v>132</v>
      </c>
      <c r="C98" s="44" t="s">
        <v>336</v>
      </c>
      <c r="D98" s="33">
        <f>VLOOKUP(C98,[1]MAY2026!D:E,2,0)</f>
        <v>4755240</v>
      </c>
      <c r="E98" s="34" t="s">
        <v>29</v>
      </c>
      <c r="F98" s="35" t="s">
        <v>337</v>
      </c>
      <c r="G98" s="36">
        <f>VLOOKUP(C98,[1]MAY2026!D:K,8,0)</f>
        <v>46054</v>
      </c>
      <c r="H98" s="37">
        <f>VLOOKUP(C98,[1]MAY2026!D:L,9,0)</f>
        <v>47514</v>
      </c>
      <c r="I98" s="38" t="str">
        <f>VLOOKUP(C98,[1]MAY2026!D:N,11,0)</f>
        <v>2026-1-15</v>
      </c>
      <c r="J98" s="34" t="str">
        <f>VLOOKUP(C98,[1]OCT2025!D:Q,12,0)</f>
        <v>MSP</v>
      </c>
      <c r="K98" s="31" t="str">
        <f>VLOOKUP(C98,[1]OCT2025!D:Q,13,0)</f>
        <v>CRJ550/700/900</v>
      </c>
      <c r="L98" s="39">
        <f>VLOOKUP(C98,[1]MAY2026!D:R,14,0)</f>
        <v>50</v>
      </c>
      <c r="M98" s="31">
        <f>VLOOKUP(C98,[1]MAY2026!D:R,15,0)</f>
        <v>2</v>
      </c>
      <c r="N98" s="31" t="s">
        <v>338</v>
      </c>
    </row>
    <row r="99" spans="1:14" x14ac:dyDescent="0.35">
      <c r="A99" s="31">
        <v>1</v>
      </c>
      <c r="B99" s="31" t="s">
        <v>50</v>
      </c>
      <c r="C99" s="41" t="s">
        <v>339</v>
      </c>
      <c r="D99" s="33">
        <f>VLOOKUP(C99,[1]MAY2026!D:E,2,0)</f>
        <v>4161429</v>
      </c>
      <c r="E99" s="34" t="s">
        <v>52</v>
      </c>
      <c r="F99" s="35" t="s">
        <v>53</v>
      </c>
      <c r="G99" s="36">
        <f>VLOOKUP(C99,[1]MAY2026!D:K,8,0)</f>
        <v>44866</v>
      </c>
      <c r="H99" s="37">
        <f>VLOOKUP(C99,[1]MAY2026!D:L,9,0)</f>
        <v>46326</v>
      </c>
      <c r="I99" s="38" t="str">
        <f>VLOOKUP(C99,[1]MAY2026!D:N,11,0)</f>
        <v>2022-9-19</v>
      </c>
      <c r="J99" s="34" t="str">
        <f>VLOOKUP(C99,[1]OCT2025!D:Q,12,0)</f>
        <v>BOS</v>
      </c>
      <c r="K99" s="31" t="str">
        <f>VLOOKUP(C99,[1]OCT2025!D:Q,13,0)</f>
        <v>Tecnam P2012</v>
      </c>
      <c r="L99" s="39">
        <f>VLOOKUP(C99,[1]MAY2026!D:R,14,0)</f>
        <v>9</v>
      </c>
      <c r="M99" s="31" t="str">
        <f>VLOOKUP(C99,[1]MAY2026!D:R,15,0)</f>
        <v>3 to 6</v>
      </c>
      <c r="N99" s="40" t="s">
        <v>340</v>
      </c>
    </row>
    <row r="100" spans="1:14" x14ac:dyDescent="0.35">
      <c r="A100" s="31">
        <v>1</v>
      </c>
      <c r="B100" s="31" t="s">
        <v>341</v>
      </c>
      <c r="C100" s="41" t="s">
        <v>342</v>
      </c>
      <c r="D100" s="33">
        <f>VLOOKUP(C100,[1]MAY2026!D:E,2,0)</f>
        <v>2896880</v>
      </c>
      <c r="E100" s="34" t="s">
        <v>52</v>
      </c>
      <c r="F100" s="35" t="s">
        <v>343</v>
      </c>
      <c r="G100" s="36">
        <f>VLOOKUP(C100,[1]MAY2026!D:K,8,0)</f>
        <v>45231</v>
      </c>
      <c r="H100" s="37">
        <f>VLOOKUP(C100,[1]MAY2026!D:L,9,0)</f>
        <v>46691</v>
      </c>
      <c r="I100" s="38" t="str">
        <f>VLOOKUP(C100,[1]MAY2026!D:N,11,0)</f>
        <v>2023-8-14</v>
      </c>
      <c r="J100" s="34" t="str">
        <f>VLOOKUP(C100,[1]OCT2025!D:Q,12,0)</f>
        <v>BOS</v>
      </c>
      <c r="K100" s="31" t="str">
        <f>VLOOKUP(C100,[1]OCT2025!D:Q,13,0)</f>
        <v>C-402/Tecnam</v>
      </c>
      <c r="L100" s="39">
        <f>VLOOKUP(C100,[1]MAY2026!D:R,14,0)</f>
        <v>9</v>
      </c>
      <c r="M100" s="31">
        <f>VLOOKUP(C100,[1]MAY2026!D:R,15,0)</f>
        <v>3</v>
      </c>
      <c r="N100" s="40" t="s">
        <v>344</v>
      </c>
    </row>
    <row r="101" spans="1:14" x14ac:dyDescent="0.35">
      <c r="A101" s="31">
        <v>1</v>
      </c>
      <c r="B101" s="31" t="s">
        <v>125</v>
      </c>
      <c r="C101" s="41" t="s">
        <v>345</v>
      </c>
      <c r="D101" s="33">
        <f>VLOOKUP(C101,[1]MAY2026!D:E,2,0)</f>
        <v>6821745</v>
      </c>
      <c r="E101" s="34" t="s">
        <v>29</v>
      </c>
      <c r="F101" s="35" t="s">
        <v>346</v>
      </c>
      <c r="G101" s="36">
        <f>VLOOKUP(C101,[1]MAY2026!D:K,8,0)</f>
        <v>45292</v>
      </c>
      <c r="H101" s="37">
        <f>VLOOKUP(C101,[1]MAY2026!D:L,9,0)</f>
        <v>46387</v>
      </c>
      <c r="I101" s="38" t="str">
        <f>VLOOKUP(C101,[1]MAY2026!D:N,11,0)</f>
        <v>2023-12-18</v>
      </c>
      <c r="J101" s="34" t="str">
        <f>VLOOKUP(C101,[1]OCT2025!D:Q,12,0)</f>
        <v>DEN/ORD</v>
      </c>
      <c r="K101" s="31" t="str">
        <f>VLOOKUP(C101,[1]OCT2025!D:Q,13,0)</f>
        <v>CRJ-200</v>
      </c>
      <c r="L101" s="39">
        <f>VLOOKUP(C101,[1]MAY2026!D:R,14,0)</f>
        <v>50</v>
      </c>
      <c r="M101" s="31">
        <f>VLOOKUP(C101,[1]MAY2026!D:R,15,0)</f>
        <v>2</v>
      </c>
      <c r="N101" s="40" t="s">
        <v>347</v>
      </c>
    </row>
    <row r="102" spans="1:14" x14ac:dyDescent="0.35">
      <c r="A102" s="31">
        <v>1</v>
      </c>
      <c r="B102" s="31" t="s">
        <v>257</v>
      </c>
      <c r="C102" s="41" t="s">
        <v>348</v>
      </c>
      <c r="D102" s="33">
        <f>VLOOKUP(C102,[1]MAY2026!D:E,2,0)</f>
        <v>4496758</v>
      </c>
      <c r="E102" s="34" t="s">
        <v>52</v>
      </c>
      <c r="F102" s="35" t="s">
        <v>349</v>
      </c>
      <c r="G102" s="36">
        <f>VLOOKUP(C102,[1]MAY2026!D:K,8,0)</f>
        <v>46082</v>
      </c>
      <c r="H102" s="37">
        <f>VLOOKUP(C102,[1]MAY2026!D:L,9,0)</f>
        <v>46812</v>
      </c>
      <c r="I102" s="38" t="str">
        <f>VLOOKUP(C102,[1]MAY2026!D:N,11,0)</f>
        <v>2026-2-11</v>
      </c>
      <c r="J102" s="34" t="str">
        <f>VLOOKUP(C102,[1]OCT2025!D:Q,12,0)</f>
        <v>BOS/JFK</v>
      </c>
      <c r="K102" s="31" t="str">
        <f>VLOOKUP(C102,[1]OCT2025!D:Q,13,0)</f>
        <v>Tecnam P2012</v>
      </c>
      <c r="L102" s="39">
        <f>VLOOKUP(C102,[1]MAY2026!D:R,14,0)</f>
        <v>9</v>
      </c>
      <c r="M102" s="31">
        <f>VLOOKUP(C102,[1]MAY2026!D:R,15,0)</f>
        <v>3</v>
      </c>
      <c r="N102" s="40" t="s">
        <v>350</v>
      </c>
    </row>
    <row r="103" spans="1:14" x14ac:dyDescent="0.35">
      <c r="A103" s="31">
        <v>1</v>
      </c>
      <c r="B103" s="31" t="s">
        <v>41</v>
      </c>
      <c r="C103" s="41" t="s">
        <v>351</v>
      </c>
      <c r="D103" s="33">
        <f>VLOOKUP(C103,[1]MAY2026!D:E,2,0)</f>
        <v>4984855</v>
      </c>
      <c r="E103" s="34" t="s">
        <v>29</v>
      </c>
      <c r="F103" s="35" t="s">
        <v>352</v>
      </c>
      <c r="G103" s="36">
        <f>VLOOKUP(C103,[1]MAY2026!D:K,8,0)</f>
        <v>46054</v>
      </c>
      <c r="H103" s="37">
        <f>VLOOKUP(C103,[1]MAY2026!D:L,9,0)</f>
        <v>47514</v>
      </c>
      <c r="I103" s="38" t="str">
        <f>VLOOKUP(C103,[1]MAY2026!D:N,11,0)</f>
        <v>2026-1-15</v>
      </c>
      <c r="J103" s="34" t="str">
        <f>VLOOKUP(C103,[1]OCT2025!D:Q,12,0)</f>
        <v>DTW/MSP</v>
      </c>
      <c r="K103" s="31" t="str">
        <f>VLOOKUP(C103,[1]OCT2025!D:Q,13,0)</f>
        <v>CRJ550/700/900</v>
      </c>
      <c r="L103" s="39">
        <f>VLOOKUP(C103,[1]MAY2026!D:R,14,0)</f>
        <v>50</v>
      </c>
      <c r="M103" s="31">
        <f>VLOOKUP(C103,[1]MAY2026!D:R,15,0)</f>
        <v>2</v>
      </c>
      <c r="N103" s="40" t="s">
        <v>353</v>
      </c>
    </row>
    <row r="104" spans="1:14" x14ac:dyDescent="0.35">
      <c r="A104" s="31">
        <v>1</v>
      </c>
      <c r="B104" s="31" t="s">
        <v>37</v>
      </c>
      <c r="C104" s="41" t="s">
        <v>354</v>
      </c>
      <c r="D104" s="33">
        <f>VLOOKUP(C104,[1]MAY2026!D:E,2,0)</f>
        <v>5417929</v>
      </c>
      <c r="E104" s="34" t="s">
        <v>29</v>
      </c>
      <c r="F104" s="35" t="s">
        <v>355</v>
      </c>
      <c r="G104" s="36">
        <f>VLOOKUP(C104,[1]MAY2026!D:K,8,0)</f>
        <v>45292</v>
      </c>
      <c r="H104" s="37">
        <f>VLOOKUP(C104,[1]MAY2026!D:L,9,0)</f>
        <v>46387</v>
      </c>
      <c r="I104" s="38" t="str">
        <f>VLOOKUP(C104,[1]MAY2026!D:N,11,0)</f>
        <v>2023-12-18</v>
      </c>
      <c r="J104" s="34" t="str">
        <f>VLOOKUP(C104,[1]OCT2025!D:Q,12,0)</f>
        <v>DEN</v>
      </c>
      <c r="K104" s="31" t="str">
        <f>VLOOKUP(C104,[1]OCT2025!D:Q,13,0)</f>
        <v>CRJ-200</v>
      </c>
      <c r="L104" s="39">
        <f>VLOOKUP(C104,[1]MAY2026!D:R,14,0)</f>
        <v>50</v>
      </c>
      <c r="M104" s="31">
        <f>VLOOKUP(C104,[1]MAY2026!D:R,15,0)</f>
        <v>2</v>
      </c>
      <c r="N104" s="40" t="s">
        <v>356</v>
      </c>
    </row>
    <row r="105" spans="1:14" x14ac:dyDescent="0.35">
      <c r="A105" s="31">
        <v>1</v>
      </c>
      <c r="B105" s="31" t="s">
        <v>303</v>
      </c>
      <c r="C105" s="41" t="s">
        <v>357</v>
      </c>
      <c r="D105" s="33">
        <f>VLOOKUP(C105,[1]MAY2026!D:E,2,0)</f>
        <v>5922798</v>
      </c>
      <c r="E105" s="34" t="s">
        <v>47</v>
      </c>
      <c r="F105" s="35" t="s">
        <v>358</v>
      </c>
      <c r="G105" s="36">
        <f>VLOOKUP(C105,[1]MAY2026!D:K,8,0)</f>
        <v>45566</v>
      </c>
      <c r="H105" s="37">
        <f>VLOOKUP(C105,[1]MAY2026!D:L,9,0)</f>
        <v>47026</v>
      </c>
      <c r="I105" s="38" t="str">
        <f>VLOOKUP(C105,[1]MAY2026!D:N,11,0)</f>
        <v>2024-8-17</v>
      </c>
      <c r="J105" s="34" t="str">
        <f>VLOOKUP(C105,[1]OCT2025!D:Q,12,0)</f>
        <v>PHX</v>
      </c>
      <c r="K105" s="31" t="str">
        <f>VLOOKUP(C105,[1]OCT2025!D:Q,13,0)</f>
        <v>CRJ/ERJ</v>
      </c>
      <c r="L105" s="39">
        <f>VLOOKUP(C105,[1]MAY2026!D:R,14,0)</f>
        <v>30</v>
      </c>
      <c r="M105" s="31">
        <f>VLOOKUP(C105,[1]MAY2026!D:R,15,0)</f>
        <v>2</v>
      </c>
      <c r="N105" s="40" t="s">
        <v>359</v>
      </c>
    </row>
    <row r="106" spans="1:14" x14ac:dyDescent="0.35">
      <c r="A106" s="31">
        <v>1</v>
      </c>
      <c r="B106" s="31" t="s">
        <v>78</v>
      </c>
      <c r="C106" s="41" t="s">
        <v>360</v>
      </c>
      <c r="D106" s="33">
        <f>VLOOKUP(C106,[1]MAY2026!D:E,2,0)</f>
        <v>6617558</v>
      </c>
      <c r="E106" s="34" t="s">
        <v>52</v>
      </c>
      <c r="F106" s="35" t="s">
        <v>157</v>
      </c>
      <c r="G106" s="36">
        <f>VLOOKUP(C106,[1]MAY2026!D:K,8,0)</f>
        <v>45292</v>
      </c>
      <c r="H106" s="37">
        <f>VLOOKUP(C106,[1]MAY2026!D:L,9,0)</f>
        <v>46752</v>
      </c>
      <c r="I106" s="38" t="str">
        <f>VLOOKUP(C106,[1]MAY2026!D:N,11,0)</f>
        <v>2023-8-13</v>
      </c>
      <c r="J106" s="34" t="str">
        <f>VLOOKUP(C106,[1]OCT2025!D:Q,12,0)</f>
        <v>BIL</v>
      </c>
      <c r="K106" s="31" t="str">
        <f>VLOOKUP(C106,[1]OCT2025!D:Q,13,0)</f>
        <v>C402/C208/P2012</v>
      </c>
      <c r="L106" s="39">
        <f>VLOOKUP(C106,[1]MAY2026!D:R,14,0)</f>
        <v>9</v>
      </c>
      <c r="M106" s="31">
        <f>VLOOKUP(C106,[1]MAY2026!D:R,15,0)</f>
        <v>5</v>
      </c>
      <c r="N106" s="40" t="s">
        <v>361</v>
      </c>
    </row>
    <row r="107" spans="1:14" x14ac:dyDescent="0.35">
      <c r="A107" s="31">
        <v>1</v>
      </c>
      <c r="B107" s="31" t="s">
        <v>86</v>
      </c>
      <c r="C107" s="41" t="s">
        <v>362</v>
      </c>
      <c r="D107" s="33">
        <f>VLOOKUP(C107,[1]MAY2026!D:E,2,0)</f>
        <v>7485752</v>
      </c>
      <c r="E107" s="34" t="s">
        <v>270</v>
      </c>
      <c r="F107" s="35" t="s">
        <v>363</v>
      </c>
      <c r="G107" s="36">
        <f>VLOOKUP(C107,[1]MAY2026!D:K,8,0)</f>
        <v>45689</v>
      </c>
      <c r="H107" s="37">
        <f>VLOOKUP(C107,[1]MAY2026!D:L,9,0)</f>
        <v>47149</v>
      </c>
      <c r="I107" s="38" t="str">
        <f>VLOOKUP(C107,[1]MAY2026!D:N,11,0)</f>
        <v>2025-3-1</v>
      </c>
      <c r="J107" s="34" t="str">
        <f>VLOOKUP(C107,[1]OCT2025!D:Q,12,0)</f>
        <v>ABQ/PHX</v>
      </c>
      <c r="K107" s="31" t="str">
        <f>VLOOKUP(C107,[1]OCT2025!D:Q,13,0)</f>
        <v>King Air</v>
      </c>
      <c r="L107" s="39">
        <f>VLOOKUP(C107,[1]MAY2026!D:R,14,0)</f>
        <v>9</v>
      </c>
      <c r="M107" s="31">
        <f>VLOOKUP(C107,[1]MAY2026!D:R,15,0)</f>
        <v>4</v>
      </c>
      <c r="N107" s="40" t="s">
        <v>364</v>
      </c>
    </row>
    <row r="108" spans="1:14" x14ac:dyDescent="0.35">
      <c r="A108" s="31">
        <v>1</v>
      </c>
      <c r="B108" s="31" t="s">
        <v>74</v>
      </c>
      <c r="C108" s="41" t="s">
        <v>365</v>
      </c>
      <c r="D108" s="33">
        <f>VLOOKUP(C108,[1]MAY2026!D:E,2,0)</f>
        <v>6135381</v>
      </c>
      <c r="E108" s="34" t="s">
        <v>29</v>
      </c>
      <c r="F108" s="35" t="s">
        <v>366</v>
      </c>
      <c r="G108" s="36">
        <f>VLOOKUP(C108,[1]MAY2026!D:K,8,0)</f>
        <v>45292</v>
      </c>
      <c r="H108" s="37">
        <f>VLOOKUP(C108,[1]MAY2026!D:L,9,0)</f>
        <v>46387</v>
      </c>
      <c r="I108" s="38" t="str">
        <f>VLOOKUP(C108,[1]MAY2026!D:N,11,0)</f>
        <v>2023-12-20</v>
      </c>
      <c r="J108" s="34" t="str">
        <f>VLOOKUP(C108,[1]OCT2025!D:Q,12,0)</f>
        <v>DEN/ORD</v>
      </c>
      <c r="K108" s="31" t="str">
        <f>VLOOKUP(C108,[1]OCT2025!D:Q,13,0)</f>
        <v>CRJ-200</v>
      </c>
      <c r="L108" s="39">
        <f>VLOOKUP(C108,[1]MAY2026!D:R,14,0)</f>
        <v>50</v>
      </c>
      <c r="M108" s="31">
        <f>VLOOKUP(C108,[1]MAY2026!D:R,15,0)</f>
        <v>2</v>
      </c>
      <c r="N108" s="40" t="s">
        <v>367</v>
      </c>
    </row>
    <row r="109" spans="1:14" x14ac:dyDescent="0.35">
      <c r="A109" s="31">
        <v>1</v>
      </c>
      <c r="B109" s="31" t="s">
        <v>368</v>
      </c>
      <c r="C109" s="41" t="s">
        <v>369</v>
      </c>
      <c r="D109" s="33">
        <f>VLOOKUP(C109,[1]MAY2026!D:E,2,0)</f>
        <v>6020730</v>
      </c>
      <c r="E109" s="34" t="s">
        <v>29</v>
      </c>
      <c r="F109" s="35" t="s">
        <v>370</v>
      </c>
      <c r="G109" s="36">
        <f>VLOOKUP(C109,[1]MAY2026!D:K,8,0)</f>
        <v>45962</v>
      </c>
      <c r="H109" s="37">
        <f>VLOOKUP(C109,[1]MAY2026!D:L,9,0)</f>
        <v>46326</v>
      </c>
      <c r="I109" s="38" t="str">
        <f>VLOOKUP(C109,[1]MAY2026!D:N,11,0)</f>
        <v>2025-9-14</v>
      </c>
      <c r="J109" s="34" t="str">
        <f>VLOOKUP(C109,[1]OCT2025!D:Q,12,0)</f>
        <v>CLT</v>
      </c>
      <c r="K109" s="31" t="str">
        <f>VLOOKUP(C109,[1]OCT2025!D:Q,13,0)</f>
        <v>ERJ-135</v>
      </c>
      <c r="L109" s="39">
        <f>VLOOKUP(C109,[1]MAY2026!D:R,14,0)</f>
        <v>50</v>
      </c>
      <c r="M109" s="31">
        <f>VLOOKUP(C109,[1]MAY2026!D:R,15,0)</f>
        <v>2</v>
      </c>
      <c r="N109" s="40" t="s">
        <v>371</v>
      </c>
    </row>
    <row r="110" spans="1:14" x14ac:dyDescent="0.35">
      <c r="A110" s="31">
        <v>1</v>
      </c>
      <c r="B110" s="31" t="s">
        <v>63</v>
      </c>
      <c r="C110" s="41" t="s">
        <v>372</v>
      </c>
      <c r="D110" s="33">
        <f>VLOOKUP(C110,[1]MAY2026!D:E,2,0)</f>
        <v>6339517</v>
      </c>
      <c r="E110" s="34" t="s">
        <v>34</v>
      </c>
      <c r="F110" s="35" t="s">
        <v>373</v>
      </c>
      <c r="G110" s="36">
        <f>VLOOKUP(C110,[1]MAY2026!D:K,8,0)</f>
        <v>44713</v>
      </c>
      <c r="H110" s="37">
        <f>VLOOKUP(C110,[1]MAY2026!D:L,9,0)</f>
        <v>46538</v>
      </c>
      <c r="I110" s="38" t="str">
        <f>VLOOKUP(C110,[1]MAY2026!D:N,11,0)</f>
        <v>2022-2-21</v>
      </c>
      <c r="J110" s="34" t="str">
        <f>VLOOKUP(C110,[1]OCT2025!D:Q,12,0)</f>
        <v>MSP</v>
      </c>
      <c r="K110" s="31" t="str">
        <f>VLOOKUP(C110,[1]OCT2025!D:Q,13,0)</f>
        <v>D328 jet/ERJ-145</v>
      </c>
      <c r="L110" s="39" t="str">
        <f>VLOOKUP(C110,[1]MAY2026!D:R,14,0)</f>
        <v>30-50</v>
      </c>
      <c r="M110" s="31">
        <f>VLOOKUP(C110,[1]MAY2026!D:R,15,0)</f>
        <v>2</v>
      </c>
      <c r="N110" s="40" t="s">
        <v>374</v>
      </c>
    </row>
    <row r="111" spans="1:14" x14ac:dyDescent="0.35">
      <c r="A111" s="31">
        <v>1</v>
      </c>
      <c r="B111" s="31" t="s">
        <v>167</v>
      </c>
      <c r="C111" s="41" t="s">
        <v>375</v>
      </c>
      <c r="D111" s="33">
        <f>VLOOKUP(C111,[1]MAY2026!D:E,2,0)</f>
        <v>7270767</v>
      </c>
      <c r="E111" s="34" t="s">
        <v>47</v>
      </c>
      <c r="F111" s="35" t="s">
        <v>376</v>
      </c>
      <c r="G111" s="36">
        <f>VLOOKUP(C111,[1]MAY2026!D:K,8,0)</f>
        <v>45566</v>
      </c>
      <c r="H111" s="37">
        <f>VLOOKUP(C111,[1]MAY2026!D:L,9,0)</f>
        <v>47026</v>
      </c>
      <c r="I111" s="38" t="str">
        <f>VLOOKUP(C111,[1]MAY2026!D:N,11,0)</f>
        <v>2024-8-16</v>
      </c>
      <c r="J111" s="34" t="str">
        <f>VLOOKUP(C111,[1]OCT2025!D:Q,12,0)</f>
        <v>BNA/DFW</v>
      </c>
      <c r="K111" s="31" t="str">
        <f>VLOOKUP(C111,[1]OCT2025!D:Q,13,0)</f>
        <v>ERJ-135</v>
      </c>
      <c r="L111" s="39">
        <f>VLOOKUP(C111,[1]MAY2026!D:R,14,0)</f>
        <v>30</v>
      </c>
      <c r="M111" s="31">
        <f>VLOOKUP(C111,[1]MAY2026!D:R,15,0)</f>
        <v>2</v>
      </c>
      <c r="N111" s="40" t="s">
        <v>377</v>
      </c>
    </row>
    <row r="112" spans="1:14" x14ac:dyDescent="0.35">
      <c r="A112" s="31">
        <v>1</v>
      </c>
      <c r="B112" s="31" t="s">
        <v>90</v>
      </c>
      <c r="C112" s="41" t="s">
        <v>378</v>
      </c>
      <c r="D112" s="33">
        <f>VLOOKUP(C112,[1]MAY2026!D:E,2,0)</f>
        <v>4985388</v>
      </c>
      <c r="E112" s="34" t="s">
        <v>47</v>
      </c>
      <c r="F112" s="35" t="s">
        <v>379</v>
      </c>
      <c r="G112" s="36">
        <f>VLOOKUP(C112,[1]MAY2026!D:K,8,0)</f>
        <v>45323</v>
      </c>
      <c r="H112" s="37">
        <f>VLOOKUP(C112,[1]MAY2026!D:L,9,0)</f>
        <v>46295</v>
      </c>
      <c r="I112" s="38" t="str">
        <f>VLOOKUP(C112,[1]MAY2026!D:N,11,0)</f>
        <v>2023-10-2</v>
      </c>
      <c r="J112" s="34" t="str">
        <f>VLOOKUP(C112,[1]OCT2025!D:Q,12,0)</f>
        <v>PHX</v>
      </c>
      <c r="K112" s="31" t="str">
        <f>VLOOKUP(C112,[1]OCT2025!D:Q,13,0)</f>
        <v>ERJ-135</v>
      </c>
      <c r="L112" s="39">
        <f>VLOOKUP(C112,[1]MAY2026!D:R,14,0)</f>
        <v>30</v>
      </c>
      <c r="M112" s="31">
        <f>VLOOKUP(C112,[1]MAY2026!D:R,15,0)</f>
        <v>2</v>
      </c>
      <c r="N112" s="40" t="s">
        <v>380</v>
      </c>
    </row>
    <row r="113" spans="1:14" x14ac:dyDescent="0.35">
      <c r="A113" s="31">
        <v>1</v>
      </c>
      <c r="B113" s="31" t="s">
        <v>381</v>
      </c>
      <c r="C113" s="41" t="s">
        <v>382</v>
      </c>
      <c r="D113" s="33">
        <f>VLOOKUP(C113,[1]MAY2026!D:E,2,0)</f>
        <v>6819058</v>
      </c>
      <c r="E113" s="34" t="s">
        <v>29</v>
      </c>
      <c r="F113" s="35" t="s">
        <v>383</v>
      </c>
      <c r="G113" s="36">
        <f>VLOOKUP(C113,[1]MAY2026!D:K,8,0)</f>
        <v>45352</v>
      </c>
      <c r="H113" s="37">
        <f>VLOOKUP(C113,[1]MAY2026!D:L,9,0)</f>
        <v>46446</v>
      </c>
      <c r="I113" s="38" t="str">
        <f>VLOOKUP(C113,[1]MAY2026!D:N,11,0)</f>
        <v>2024-1-13</v>
      </c>
      <c r="J113" s="34" t="str">
        <f>VLOOKUP(C113,[1]OCT2025!D:Q,12,0)</f>
        <v>IAH</v>
      </c>
      <c r="K113" s="31" t="str">
        <f>VLOOKUP(C113,[1]OCT2025!D:Q,13,0)</f>
        <v>CRJ-200</v>
      </c>
      <c r="L113" s="39">
        <f>VLOOKUP(C113,[1]MAY2026!D:R,14,0)</f>
        <v>50</v>
      </c>
      <c r="M113" s="31">
        <f>VLOOKUP(C113,[1]MAY2026!D:R,15,0)</f>
        <v>2</v>
      </c>
      <c r="N113" s="40" t="s">
        <v>384</v>
      </c>
    </row>
    <row r="114" spans="1:14" x14ac:dyDescent="0.35">
      <c r="A114" s="31">
        <v>1</v>
      </c>
      <c r="B114" s="31" t="s">
        <v>74</v>
      </c>
      <c r="C114" s="45" t="s">
        <v>385</v>
      </c>
      <c r="D114" s="33">
        <f>VLOOKUP(C114,[1]MAY2026!D:E,2,0)</f>
        <v>5999431</v>
      </c>
      <c r="E114" s="34" t="s">
        <v>29</v>
      </c>
      <c r="F114" s="35" t="s">
        <v>386</v>
      </c>
      <c r="G114" s="36">
        <f>VLOOKUP(C114,[1]MAY2026!D:K,8,0)</f>
        <v>46143</v>
      </c>
      <c r="H114" s="37">
        <f>VLOOKUP(C114,[1]MAY2026!D:L,9,0)</f>
        <v>47603</v>
      </c>
      <c r="I114" s="38" t="str">
        <f>VLOOKUP(C114,[1]MAY2026!D:N,11,0)</f>
        <v>2026-3-12</v>
      </c>
      <c r="J114" s="34" t="str">
        <f>VLOOKUP(C114,[1]OCT2025!D:Q,12,0)</f>
        <v>ORD</v>
      </c>
      <c r="K114" s="31" t="str">
        <f>VLOOKUP(C114,[1]OCT2025!D:Q,13,0)</f>
        <v>ERJ-145</v>
      </c>
      <c r="L114" s="39" t="str">
        <f>VLOOKUP(C114,[1]MAY2026!D:R,14,0)</f>
        <v>65/76</v>
      </c>
      <c r="M114" s="31">
        <f>VLOOKUP(C114,[1]MAY2026!D:R,15,0)</f>
        <v>2</v>
      </c>
      <c r="N114" s="40" t="s">
        <v>387</v>
      </c>
    </row>
    <row r="115" spans="1:14" x14ac:dyDescent="0.35">
      <c r="A115" s="31">
        <v>1</v>
      </c>
      <c r="B115" s="31" t="s">
        <v>257</v>
      </c>
      <c r="C115" s="41" t="s">
        <v>388</v>
      </c>
      <c r="D115" s="33">
        <f>VLOOKUP(C115,[1]MAY2026!D:E,2,0)</f>
        <v>4370897</v>
      </c>
      <c r="E115" s="34" t="s">
        <v>389</v>
      </c>
      <c r="F115" s="35" t="s">
        <v>390</v>
      </c>
      <c r="G115" s="36">
        <f>VLOOKUP(C115,[1]MAY2026!D:K,8,0)</f>
        <v>46054</v>
      </c>
      <c r="H115" s="37">
        <f>VLOOKUP(C115,[1]MAY2026!D:L,9,0)</f>
        <v>46783</v>
      </c>
      <c r="I115" s="38" t="str">
        <f>VLOOKUP(C115,[1]MAY2026!D:N,11,0)</f>
        <v>2025-9-22</v>
      </c>
      <c r="J115" s="34" t="str">
        <f>VLOOKUP(C115,[1]OCT2025!D:Q,12,0)</f>
        <v>PHL</v>
      </c>
      <c r="K115" s="31" t="str">
        <f>VLOOKUP(C115,[1]OCT2025!D:Q,13,0)</f>
        <v>ERJ-145</v>
      </c>
      <c r="L115" s="39">
        <f>VLOOKUP(C115,[1]MAY2026!D:R,14,0)</f>
        <v>50</v>
      </c>
      <c r="M115" s="31">
        <f>VLOOKUP(C115,[1]MAY2026!D:R,15,0)</f>
        <v>2</v>
      </c>
      <c r="N115" s="40" t="s">
        <v>391</v>
      </c>
    </row>
    <row r="116" spans="1:14" x14ac:dyDescent="0.35">
      <c r="A116" s="31">
        <v>1</v>
      </c>
      <c r="B116" s="31" t="s">
        <v>27</v>
      </c>
      <c r="C116" s="32" t="s">
        <v>392</v>
      </c>
      <c r="D116" s="33">
        <f>VLOOKUP(C116,[1]MAY2026!D:E,2,0)</f>
        <v>6301661</v>
      </c>
      <c r="E116" s="34" t="s">
        <v>29</v>
      </c>
      <c r="F116" s="35" t="s">
        <v>393</v>
      </c>
      <c r="G116" s="36">
        <f>VLOOKUP(C116,[1]MAY2026!D:K,8,0)</f>
        <v>45809</v>
      </c>
      <c r="H116" s="37">
        <f>VLOOKUP(C116,[1]MAY2026!D:L,9,0)</f>
        <v>47269</v>
      </c>
      <c r="I116" s="38" t="str">
        <f>VLOOKUP(C116,[1]MAY2026!D:N,11,0)</f>
        <v>2025-4-1</v>
      </c>
      <c r="J116" s="34" t="str">
        <f>VLOOKUP(C116,[1]OCT2025!D:Q,12,0)</f>
        <v>DEN/MSP</v>
      </c>
      <c r="K116" s="31" t="str">
        <f>VLOOKUP(C116,[1]OCT2025!D:Q,13,0)</f>
        <v>CRJ-200</v>
      </c>
      <c r="L116" s="39">
        <f>VLOOKUP(C116,[1]MAY2026!D:R,14,0)</f>
        <v>50</v>
      </c>
      <c r="M116" s="31">
        <f>VLOOKUP(C116,[1]MAY2026!D:R,15,0)</f>
        <v>2</v>
      </c>
      <c r="N116" s="40" t="s">
        <v>394</v>
      </c>
    </row>
    <row r="117" spans="1:14" x14ac:dyDescent="0.35">
      <c r="A117" s="31">
        <v>1</v>
      </c>
      <c r="B117" s="31" t="s">
        <v>78</v>
      </c>
      <c r="C117" s="41" t="s">
        <v>395</v>
      </c>
      <c r="D117" s="33">
        <f>VLOOKUP(C117,[1]MAY2026!D:E,2,0)</f>
        <v>3551023</v>
      </c>
      <c r="E117" s="34" t="s">
        <v>29</v>
      </c>
      <c r="F117" s="35" t="s">
        <v>396</v>
      </c>
      <c r="G117" s="36">
        <f>VLOOKUP(C117,[1]MAY2026!D:K,8,0)</f>
        <v>45418</v>
      </c>
      <c r="H117" s="37">
        <f>VLOOKUP(C117,[1]MAY2026!D:L,9,0)</f>
        <v>46310</v>
      </c>
      <c r="I117" s="38" t="str">
        <f>VLOOKUP(C117,[1]MAY2026!D:N,11,0)</f>
        <v>2024-2-19</v>
      </c>
      <c r="J117" s="34" t="str">
        <f>VLOOKUP(C117,[1]OCT2025!D:Q,12,0)</f>
        <v>DEN/SLC</v>
      </c>
      <c r="K117" s="31" t="str">
        <f>VLOOKUP(C117,[1]OCT2025!D:Q,13,0)</f>
        <v>CRJ2/550/700/900</v>
      </c>
      <c r="L117" s="39" t="str">
        <f>VLOOKUP(C117,[1]MAY2026!D:R,14,0)</f>
        <v>50-76</v>
      </c>
      <c r="M117" s="31">
        <f>VLOOKUP(C117,[1]MAY2026!D:R,15,0)</f>
        <v>2</v>
      </c>
      <c r="N117" s="40" t="s">
        <v>397</v>
      </c>
    </row>
    <row r="118" spans="1:14" x14ac:dyDescent="0.35">
      <c r="A118" s="31">
        <v>1</v>
      </c>
      <c r="B118" s="31" t="s">
        <v>78</v>
      </c>
      <c r="C118" s="41" t="s">
        <v>398</v>
      </c>
      <c r="D118" s="33">
        <f>VLOOKUP(C118,[1]MAY2026!D:E,2,0)</f>
        <v>3200505</v>
      </c>
      <c r="E118" s="34" t="s">
        <v>52</v>
      </c>
      <c r="F118" s="35" t="s">
        <v>157</v>
      </c>
      <c r="G118" s="36">
        <f>VLOOKUP(C118,[1]MAY2026!D:K,8,0)</f>
        <v>45292</v>
      </c>
      <c r="H118" s="37">
        <f>VLOOKUP(C118,[1]MAY2026!D:L,9,0)</f>
        <v>46752</v>
      </c>
      <c r="I118" s="38" t="str">
        <f>VLOOKUP(C118,[1]MAY2026!D:N,11,0)</f>
        <v>2023-8-13</v>
      </c>
      <c r="J118" s="34" t="str">
        <f>VLOOKUP(C118,[1]OCT2025!D:Q,12,0)</f>
        <v>BIL</v>
      </c>
      <c r="K118" s="31" t="str">
        <f>VLOOKUP(C118,[1]OCT2025!D:Q,13,0)</f>
        <v>C402/C208/P2012</v>
      </c>
      <c r="L118" s="39">
        <f>VLOOKUP(C118,[1]MAY2026!D:R,14,0)</f>
        <v>9</v>
      </c>
      <c r="M118" s="31">
        <f>VLOOKUP(C118,[1]MAY2026!D:R,15,0)</f>
        <v>2</v>
      </c>
      <c r="N118" s="40" t="s">
        <v>399</v>
      </c>
    </row>
    <row r="119" spans="1:14" x14ac:dyDescent="0.3">
      <c r="A119" s="31">
        <f>SUM(A7:A118)</f>
        <v>112</v>
      </c>
      <c r="B119" s="31"/>
      <c r="C119" s="46"/>
      <c r="D119" s="17">
        <f>SUM(D7:D118)</f>
        <v>633511405</v>
      </c>
      <c r="E119" s="31"/>
      <c r="F119" s="32"/>
      <c r="G119" s="37"/>
      <c r="H119" s="37"/>
      <c r="I119" s="47"/>
      <c r="J119" s="31"/>
      <c r="K119" s="31"/>
      <c r="L119" s="39"/>
      <c r="M119" s="31"/>
      <c r="N119" s="48"/>
    </row>
    <row r="120" spans="1:14" x14ac:dyDescent="0.3">
      <c r="A120" s="31"/>
      <c r="B120" s="31"/>
      <c r="C120" s="46"/>
      <c r="D120" s="49"/>
      <c r="E120" s="46"/>
      <c r="F120" s="50"/>
      <c r="G120" s="51"/>
      <c r="H120" s="37"/>
      <c r="I120" s="52"/>
      <c r="J120" s="46"/>
      <c r="K120" s="46"/>
      <c r="L120" s="53"/>
      <c r="M120" s="46"/>
      <c r="N120" s="48"/>
    </row>
  </sheetData>
  <mergeCells count="4">
    <mergeCell ref="A1:N1"/>
    <mergeCell ref="A2:N2"/>
    <mergeCell ref="G4:H4"/>
    <mergeCell ref="G5:H5"/>
  </mergeCells>
  <pageMargins left="0.7" right="0.7" top="0.75" bottom="0.75" header="0.3" footer="0.3"/>
  <pageSetup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Scott (OST)</dc:creator>
  <cp:lastModifiedBy>Faulk, Scott (OST)</cp:lastModifiedBy>
  <cp:lastPrinted>2026-06-03T19:30:55Z</cp:lastPrinted>
  <dcterms:created xsi:type="dcterms:W3CDTF">2026-06-03T19:21:57Z</dcterms:created>
  <dcterms:modified xsi:type="dcterms:W3CDTF">2026-06-03T19:32:24Z</dcterms:modified>
</cp:coreProperties>
</file>